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Testergebnisse 5000m Concept2" sheetId="1" r:id="rId1"/>
  </sheets>
  <definedNames>
    <definedName name="_xlnm.Print_Area" localSheetId="0">'Testergebnisse 5000m Concept2'!$A:$S</definedName>
    <definedName name="_xlnm.Print_Titles" localSheetId="0">'Testergebnisse 5000m Concept2'!$14:$19</definedName>
  </definedNames>
  <calcPr fullCalcOnLoad="1"/>
</workbook>
</file>

<file path=xl/comments1.xml><?xml version="1.0" encoding="utf-8"?>
<comments xmlns="http://schemas.openxmlformats.org/spreadsheetml/2006/main">
  <authors>
    <author>Markus L??nd</author>
    <author>Christian Stofer</author>
  </authors>
  <commentList>
    <comment ref="C18" authorId="0">
      <text>
        <r>
          <rPr>
            <sz val="10"/>
            <rFont val="Verdana"/>
            <family val="2"/>
          </rPr>
          <t>M / W
BM / BW
LM / LW
LBM /LBW
JM / JW
BJM /BJW</t>
        </r>
      </text>
    </comment>
    <comment ref="S20" authorId="1">
      <text>
        <r>
          <rPr>
            <b/>
            <sz val="11"/>
            <rFont val="Segoe UI"/>
            <family val="2"/>
          </rPr>
          <t>PB = persönliche Bestzeit</t>
        </r>
        <r>
          <rPr>
            <sz val="1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<sst xmlns="http://schemas.openxmlformats.org/spreadsheetml/2006/main" count="201" uniqueCount="43">
  <si>
    <t>Name</t>
  </si>
  <si>
    <t>Vorname</t>
  </si>
  <si>
    <t>Club</t>
  </si>
  <si>
    <t>Status</t>
  </si>
  <si>
    <t>Resultate mit Details</t>
  </si>
  <si>
    <t>Zeit</t>
  </si>
  <si>
    <t>Kat.</t>
  </si>
  <si>
    <t>Gewicht</t>
  </si>
  <si>
    <t>SZ</t>
  </si>
  <si>
    <t>Watt</t>
  </si>
  <si>
    <t>/500 m</t>
  </si>
  <si>
    <t>[m]</t>
  </si>
  <si>
    <t>Split [s]</t>
  </si>
  <si>
    <t>Prozent</t>
  </si>
  <si>
    <t>Version 1</t>
  </si>
  <si>
    <t>Notiz</t>
  </si>
  <si>
    <t>Ergometertest SRV-FSSA-FSSC</t>
  </si>
  <si>
    <t>JM</t>
  </si>
  <si>
    <t>BLM</t>
  </si>
  <si>
    <t>LM</t>
  </si>
  <si>
    <t>BM</t>
  </si>
  <si>
    <t>M</t>
  </si>
  <si>
    <t>JW</t>
  </si>
  <si>
    <t>BLW</t>
  </si>
  <si>
    <t>LW</t>
  </si>
  <si>
    <t>BW</t>
  </si>
  <si>
    <t>W</t>
  </si>
  <si>
    <t>BJW</t>
  </si>
  <si>
    <t>BJM</t>
  </si>
  <si>
    <t>14:27.5</t>
  </si>
  <si>
    <t>15:10.0</t>
  </si>
  <si>
    <t>14:55.0</t>
  </si>
  <si>
    <t>14:10.0</t>
  </si>
  <si>
    <t>13:57.5</t>
  </si>
  <si>
    <t>16:25.0</t>
  </si>
  <si>
    <t>17:30.0</t>
  </si>
  <si>
    <t>16:17.5</t>
  </si>
  <si>
    <t>17:15.0</t>
  </si>
  <si>
    <t>16:02.5</t>
  </si>
  <si>
    <t>CII (5000m, Maximaltest)</t>
  </si>
  <si>
    <t>Example</t>
  </si>
  <si>
    <t>Jean</t>
  </si>
  <si>
    <t>Mittwoch, 21. November 2018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</si>
</sst>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"/>
    <numFmt numFmtId="181" formatCode="[$-807]dddd\,\ d\.\ mmmm\ yyyy"/>
    <numFmt numFmtId="182" formatCode="dd/mm/yy;@"/>
    <numFmt numFmtId="183" formatCode="dd/mm/yyyy;@"/>
    <numFmt numFmtId="184" formatCode="[$-807]d/\ mmmm\ yyyy;@"/>
    <numFmt numFmtId="185" formatCode="[$-F400]h:mm:ss\ AM/PM"/>
    <numFmt numFmtId="186" formatCode="m:ss.0"/>
    <numFmt numFmtId="187" formatCode="0.000"/>
    <numFmt numFmtId="188" formatCode="0.0000"/>
    <numFmt numFmtId="189" formatCode="0.00000"/>
    <numFmt numFmtId="190" formatCode="0.000000"/>
    <numFmt numFmtId="191" formatCode="0.0000000"/>
  </numFmts>
  <fonts count="55">
    <font>
      <sz val="10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2"/>
    </font>
    <font>
      <sz val="10"/>
      <color indexed="9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i/>
      <sz val="8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41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/>
      <protection/>
    </xf>
    <xf numFmtId="14" fontId="25" fillId="0" borderId="12" xfId="0" applyNumberFormat="1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14" fontId="25" fillId="0" borderId="14" xfId="0" applyNumberFormat="1" applyFont="1" applyBorder="1" applyAlignment="1" applyProtection="1">
      <alignment horizontal="right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14" fontId="25" fillId="0" borderId="16" xfId="0" applyNumberFormat="1" applyFont="1" applyBorder="1" applyAlignment="1" applyProtection="1">
      <alignment horizontal="right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14" fontId="25" fillId="0" borderId="18" xfId="0" applyNumberFormat="1" applyFont="1" applyBorder="1" applyAlignment="1" applyProtection="1">
      <alignment horizontal="right" vertical="center"/>
      <protection/>
    </xf>
    <xf numFmtId="186" fontId="26" fillId="0" borderId="11" xfId="0" applyNumberFormat="1" applyFont="1" applyBorder="1" applyAlignment="1" applyProtection="1">
      <alignment horizontal="center" vertical="center"/>
      <protection/>
    </xf>
    <xf numFmtId="186" fontId="27" fillId="32" borderId="11" xfId="0" applyNumberFormat="1" applyFont="1" applyFill="1" applyBorder="1" applyAlignment="1" applyProtection="1">
      <alignment horizontal="center" vertical="center"/>
      <protection/>
    </xf>
    <xf numFmtId="180" fontId="26" fillId="33" borderId="13" xfId="0" applyNumberFormat="1" applyFont="1" applyFill="1" applyBorder="1" applyAlignment="1" applyProtection="1">
      <alignment horizontal="center" vertical="center"/>
      <protection locked="0"/>
    </xf>
    <xf numFmtId="186" fontId="26" fillId="0" borderId="19" xfId="0" applyNumberFormat="1" applyFont="1" applyBorder="1" applyAlignment="1" applyProtection="1">
      <alignment horizontal="center" vertical="center"/>
      <protection/>
    </xf>
    <xf numFmtId="1" fontId="26" fillId="33" borderId="15" xfId="0" applyNumberFormat="1" applyFont="1" applyFill="1" applyBorder="1" applyAlignment="1" applyProtection="1">
      <alignment horizontal="center" vertical="center"/>
      <protection locked="0"/>
    </xf>
    <xf numFmtId="1" fontId="26" fillId="0" borderId="17" xfId="0" applyNumberFormat="1" applyFont="1" applyBorder="1" applyAlignment="1" applyProtection="1">
      <alignment horizontal="center" vertical="center"/>
      <protection/>
    </xf>
    <xf numFmtId="0" fontId="27" fillId="34" borderId="13" xfId="0" applyFont="1" applyFill="1" applyBorder="1" applyAlignment="1" applyProtection="1">
      <alignment horizontal="left" vertical="center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3" xfId="0" applyFont="1" applyFill="1" applyBorder="1" applyAlignment="1" applyProtection="1">
      <alignment vertical="center"/>
      <protection/>
    </xf>
    <xf numFmtId="0" fontId="27" fillId="34" borderId="13" xfId="0" applyFont="1" applyFill="1" applyBorder="1" applyAlignment="1" applyProtection="1">
      <alignment horizontal="right" vertical="center"/>
      <protection/>
    </xf>
    <xf numFmtId="0" fontId="27" fillId="34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 indent="2"/>
      <protection locked="0"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indent="2"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right" vertical="center" wrapText="1"/>
      <protection/>
    </xf>
    <xf numFmtId="0" fontId="24" fillId="35" borderId="11" xfId="0" applyFont="1" applyFill="1" applyBorder="1" applyAlignment="1" applyProtection="1">
      <alignment horizontal="center" vertical="center"/>
      <protection/>
    </xf>
    <xf numFmtId="0" fontId="24" fillId="35" borderId="13" xfId="0" applyFont="1" applyFill="1" applyBorder="1" applyAlignment="1" applyProtection="1">
      <alignment horizontal="center" vertical="center"/>
      <protection/>
    </xf>
    <xf numFmtId="0" fontId="24" fillId="35" borderId="15" xfId="0" applyFont="1" applyFill="1" applyBorder="1" applyAlignment="1" applyProtection="1">
      <alignment horizontal="center" vertical="center"/>
      <protection/>
    </xf>
    <xf numFmtId="0" fontId="24" fillId="35" borderId="17" xfId="0" applyFont="1" applyFill="1" applyBorder="1" applyAlignment="1" applyProtection="1">
      <alignment horizontal="center" vertical="center"/>
      <protection/>
    </xf>
    <xf numFmtId="1" fontId="26" fillId="35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14" fontId="25" fillId="0" borderId="12" xfId="0" applyNumberFormat="1" applyFont="1" applyFill="1" applyBorder="1" applyAlignment="1" applyProtection="1">
      <alignment horizontal="right" vertical="center"/>
      <protection/>
    </xf>
    <xf numFmtId="14" fontId="25" fillId="0" borderId="14" xfId="0" applyNumberFormat="1" applyFont="1" applyFill="1" applyBorder="1" applyAlignment="1" applyProtection="1">
      <alignment horizontal="right" vertical="center"/>
      <protection/>
    </xf>
    <xf numFmtId="14" fontId="25" fillId="0" borderId="16" xfId="0" applyNumberFormat="1" applyFont="1" applyFill="1" applyBorder="1" applyAlignment="1" applyProtection="1">
      <alignment horizontal="right" vertical="center"/>
      <protection/>
    </xf>
    <xf numFmtId="14" fontId="25" fillId="0" borderId="18" xfId="0" applyNumberFormat="1" applyFont="1" applyFill="1" applyBorder="1" applyAlignment="1" applyProtection="1">
      <alignment horizontal="right" vertical="center"/>
      <protection/>
    </xf>
    <xf numFmtId="186" fontId="26" fillId="0" borderId="11" xfId="0" applyNumberFormat="1" applyFont="1" applyFill="1" applyBorder="1" applyAlignment="1" applyProtection="1">
      <alignment horizontal="center" vertical="center"/>
      <protection/>
    </xf>
    <xf numFmtId="186" fontId="26" fillId="0" borderId="19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186" fontId="0" fillId="0" borderId="0" xfId="0" applyNumberFormat="1" applyFont="1" applyAlignment="1">
      <alignment horizontal="center" vertical="center"/>
    </xf>
    <xf numFmtId="1" fontId="53" fillId="0" borderId="21" xfId="0" applyNumberFormat="1" applyFont="1" applyBorder="1" applyAlignment="1" applyProtection="1">
      <alignment horizontal="left" vertical="top" wrapText="1"/>
      <protection locked="0"/>
    </xf>
    <xf numFmtId="1" fontId="53" fillId="0" borderId="22" xfId="0" applyNumberFormat="1" applyFont="1" applyBorder="1" applyAlignment="1" applyProtection="1">
      <alignment horizontal="left" vertical="top" wrapText="1"/>
      <protection locked="0"/>
    </xf>
    <xf numFmtId="1" fontId="53" fillId="0" borderId="23" xfId="0" applyNumberFormat="1" applyFont="1" applyBorder="1" applyAlignment="1" applyProtection="1">
      <alignment horizontal="left" vertical="top" wrapText="1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0" fontId="26" fillId="0" borderId="21" xfId="0" applyNumberFormat="1" applyFont="1" applyFill="1" applyBorder="1" applyAlignment="1" applyProtection="1">
      <alignment horizontal="center" vertical="center"/>
      <protection/>
    </xf>
    <xf numFmtId="10" fontId="26" fillId="0" borderId="22" xfId="0" applyNumberFormat="1" applyFont="1" applyFill="1" applyBorder="1" applyAlignment="1" applyProtection="1">
      <alignment horizontal="center" vertical="center"/>
      <protection/>
    </xf>
    <xf numFmtId="10" fontId="26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27" fillId="0" borderId="22" xfId="0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0" borderId="25" xfId="0" applyFont="1" applyFill="1" applyBorder="1" applyAlignment="1" applyProtection="1">
      <alignment horizontal="left" vertical="center"/>
      <protection locked="0"/>
    </xf>
    <xf numFmtId="0" fontId="27" fillId="0" borderId="26" xfId="0" applyFont="1" applyFill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/>
      <protection locked="0"/>
    </xf>
    <xf numFmtId="1" fontId="53" fillId="0" borderId="21" xfId="0" applyNumberFormat="1" applyFont="1" applyFill="1" applyBorder="1" applyAlignment="1" applyProtection="1">
      <alignment horizontal="left" vertical="top" wrapText="1"/>
      <protection locked="0"/>
    </xf>
    <xf numFmtId="1" fontId="53" fillId="0" borderId="22" xfId="0" applyNumberFormat="1" applyFont="1" applyFill="1" applyBorder="1" applyAlignment="1" applyProtection="1">
      <alignment horizontal="left" vertical="top" wrapText="1"/>
      <protection locked="0"/>
    </xf>
    <xf numFmtId="1" fontId="53" fillId="0" borderId="23" xfId="0" applyNumberFormat="1" applyFont="1" applyFill="1" applyBorder="1" applyAlignment="1" applyProtection="1">
      <alignment horizontal="left" vertical="top" wrapText="1"/>
      <protection locked="0"/>
    </xf>
    <xf numFmtId="49" fontId="34" fillId="0" borderId="0" xfId="0" applyNumberFormat="1" applyFont="1" applyAlignment="1" applyProtection="1">
      <alignment horizontal="right" vertical="center" wrapText="1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6" fillId="0" borderId="2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552450</xdr:colOff>
      <xdr:row>14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24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workbookViewId="0" topLeftCell="A13">
      <selection activeCell="C25" sqref="C25:C29"/>
    </sheetView>
  </sheetViews>
  <sheetFormatPr defaultColWidth="9.140625" defaultRowHeight="12.75"/>
  <cols>
    <col min="1" max="1" width="13.8515625" style="1" customWidth="1"/>
    <col min="2" max="2" width="15.421875" style="1" customWidth="1"/>
    <col min="3" max="3" width="7.00390625" style="1" customWidth="1"/>
    <col min="4" max="4" width="13.00390625" style="2" customWidth="1"/>
    <col min="5" max="5" width="9.421875" style="2" customWidth="1"/>
    <col min="6" max="6" width="17.57421875" style="2" customWidth="1"/>
    <col min="7" max="7" width="0" style="2" hidden="1" customWidth="1"/>
    <col min="8" max="8" width="11.00390625" style="3" customWidth="1"/>
    <col min="9" max="18" width="8.28125" style="4" customWidth="1"/>
    <col min="19" max="19" width="14.57421875" style="9" customWidth="1"/>
    <col min="20" max="16384" width="9.140625" style="2" customWidth="1"/>
  </cols>
  <sheetData>
    <row r="1" spans="2:19" ht="14.25" hidden="1">
      <c r="B1" s="62"/>
      <c r="C1" s="63" t="s">
        <v>17</v>
      </c>
      <c r="D1" s="64" t="s">
        <v>29</v>
      </c>
      <c r="E1" s="61">
        <f>LEFT(D1,(LEN(D1)-5))*60+RIGHT(D1,4)</f>
        <v>867.5</v>
      </c>
      <c r="H1" s="2"/>
      <c r="I1" s="2"/>
      <c r="J1" s="2"/>
      <c r="Q1" s="9"/>
      <c r="R1" s="2"/>
      <c r="S1" s="2"/>
    </row>
    <row r="2" spans="2:19" ht="14.25" hidden="1">
      <c r="B2" s="62"/>
      <c r="C2" s="63" t="s">
        <v>28</v>
      </c>
      <c r="D2" s="64" t="s">
        <v>29</v>
      </c>
      <c r="E2" s="61">
        <f>LEFT(D2,(LEN(D2)-5))*60+RIGHT(D2,4)</f>
        <v>867.5</v>
      </c>
      <c r="H2" s="2"/>
      <c r="I2" s="2"/>
      <c r="J2" s="2"/>
      <c r="Q2" s="9"/>
      <c r="R2" s="2"/>
      <c r="S2" s="2"/>
    </row>
    <row r="3" spans="2:19" ht="14.25" hidden="1">
      <c r="B3" s="2"/>
      <c r="C3" s="63" t="s">
        <v>18</v>
      </c>
      <c r="D3" s="64" t="s">
        <v>30</v>
      </c>
      <c r="E3" s="61">
        <f aca="true" t="shared" si="0" ref="E3:E12">LEFT(D3,(LEN(D3)-5))*60+RIGHT(D3,4)</f>
        <v>910</v>
      </c>
      <c r="H3" s="2"/>
      <c r="I3" s="2"/>
      <c r="J3" s="2"/>
      <c r="Q3" s="9"/>
      <c r="R3" s="2"/>
      <c r="S3" s="2"/>
    </row>
    <row r="4" spans="2:19" ht="14.25" hidden="1">
      <c r="B4" s="2"/>
      <c r="C4" s="63" t="s">
        <v>19</v>
      </c>
      <c r="D4" s="64" t="s">
        <v>31</v>
      </c>
      <c r="E4" s="61">
        <f t="shared" si="0"/>
        <v>895</v>
      </c>
      <c r="H4" s="2"/>
      <c r="I4" s="2"/>
      <c r="J4" s="2"/>
      <c r="Q4" s="9"/>
      <c r="R4" s="2"/>
      <c r="S4" s="2"/>
    </row>
    <row r="5" spans="2:19" ht="14.25" hidden="1">
      <c r="B5" s="2"/>
      <c r="C5" s="63" t="s">
        <v>20</v>
      </c>
      <c r="D5" s="64" t="s">
        <v>32</v>
      </c>
      <c r="E5" s="61">
        <f t="shared" si="0"/>
        <v>850</v>
      </c>
      <c r="H5" s="2"/>
      <c r="I5" s="2"/>
      <c r="J5" s="2"/>
      <c r="Q5" s="9"/>
      <c r="R5" s="2"/>
      <c r="S5" s="2"/>
    </row>
    <row r="6" spans="2:19" ht="14.25" hidden="1">
      <c r="B6" s="2"/>
      <c r="C6" s="63" t="s">
        <v>21</v>
      </c>
      <c r="D6" s="64" t="s">
        <v>33</v>
      </c>
      <c r="E6" s="61">
        <f t="shared" si="0"/>
        <v>837.5</v>
      </c>
      <c r="H6" s="2"/>
      <c r="I6" s="2"/>
      <c r="J6" s="2"/>
      <c r="Q6" s="9"/>
      <c r="R6" s="2"/>
      <c r="S6" s="2"/>
    </row>
    <row r="7" spans="2:19" ht="14.25" hidden="1">
      <c r="B7" s="2"/>
      <c r="C7" s="63" t="s">
        <v>22</v>
      </c>
      <c r="D7" s="64" t="s">
        <v>34</v>
      </c>
      <c r="E7" s="61">
        <f t="shared" si="0"/>
        <v>985</v>
      </c>
      <c r="H7" s="2"/>
      <c r="I7" s="2"/>
      <c r="J7" s="2"/>
      <c r="Q7" s="9"/>
      <c r="R7" s="2"/>
      <c r="S7" s="2"/>
    </row>
    <row r="8" spans="2:19" ht="14.25" hidden="1">
      <c r="B8" s="2"/>
      <c r="C8" s="63" t="s">
        <v>27</v>
      </c>
      <c r="D8" s="64" t="s">
        <v>34</v>
      </c>
      <c r="E8" s="61">
        <f>LEFT(D8,(LEN(D8)-5))*60+RIGHT(D8,4)</f>
        <v>985</v>
      </c>
      <c r="H8" s="2"/>
      <c r="I8" s="2"/>
      <c r="J8" s="2"/>
      <c r="Q8" s="9"/>
      <c r="R8" s="2"/>
      <c r="S8" s="2"/>
    </row>
    <row r="9" spans="2:19" ht="14.25" hidden="1">
      <c r="B9" s="2"/>
      <c r="C9" s="63" t="s">
        <v>23</v>
      </c>
      <c r="D9" s="64" t="s">
        <v>35</v>
      </c>
      <c r="E9" s="61">
        <f t="shared" si="0"/>
        <v>1050</v>
      </c>
      <c r="H9" s="2"/>
      <c r="I9" s="2"/>
      <c r="J9" s="2"/>
      <c r="Q9" s="9"/>
      <c r="R9" s="2"/>
      <c r="S9" s="2"/>
    </row>
    <row r="10" spans="2:19" ht="14.25" hidden="1">
      <c r="B10" s="2"/>
      <c r="C10" s="63" t="s">
        <v>24</v>
      </c>
      <c r="D10" s="64" t="s">
        <v>37</v>
      </c>
      <c r="E10" s="61">
        <f t="shared" si="0"/>
        <v>1035</v>
      </c>
      <c r="H10" s="2"/>
      <c r="I10" s="2"/>
      <c r="J10" s="2"/>
      <c r="Q10" s="9"/>
      <c r="R10" s="2"/>
      <c r="S10" s="2"/>
    </row>
    <row r="11" spans="2:19" ht="14.25" hidden="1">
      <c r="B11" s="2"/>
      <c r="C11" s="63" t="s">
        <v>25</v>
      </c>
      <c r="D11" s="64" t="s">
        <v>36</v>
      </c>
      <c r="E11" s="61">
        <f t="shared" si="0"/>
        <v>977.5</v>
      </c>
      <c r="H11" s="2"/>
      <c r="I11" s="2"/>
      <c r="J11" s="2"/>
      <c r="Q11" s="9"/>
      <c r="R11" s="2"/>
      <c r="S11" s="2"/>
    </row>
    <row r="12" spans="2:19" ht="14.25" hidden="1">
      <c r="B12" s="2"/>
      <c r="C12" s="63" t="s">
        <v>26</v>
      </c>
      <c r="D12" s="64" t="s">
        <v>38</v>
      </c>
      <c r="E12" s="61">
        <f t="shared" si="0"/>
        <v>962.5</v>
      </c>
      <c r="H12" s="2"/>
      <c r="I12" s="2"/>
      <c r="J12" s="2"/>
      <c r="Q12" s="9"/>
      <c r="R12" s="2"/>
      <c r="S12" s="2"/>
    </row>
    <row r="13" spans="2:19" ht="12.75">
      <c r="B13" s="2"/>
      <c r="C13" s="62"/>
      <c r="F13" s="3"/>
      <c r="G13" s="4"/>
      <c r="H13" s="4"/>
      <c r="Q13" s="9"/>
      <c r="R13" s="2"/>
      <c r="S13" s="2"/>
    </row>
    <row r="14" spans="1:19" ht="22.5" customHeight="1">
      <c r="A14" s="35"/>
      <c r="B14" s="36" t="s">
        <v>16</v>
      </c>
      <c r="C14" s="37"/>
      <c r="D14" s="38"/>
      <c r="E14" s="38"/>
      <c r="F14" s="38"/>
      <c r="G14" s="38"/>
      <c r="H14" s="39"/>
      <c r="I14" s="14"/>
      <c r="J14" s="14"/>
      <c r="K14" s="14"/>
      <c r="L14" s="14"/>
      <c r="M14" s="14"/>
      <c r="N14" s="14"/>
      <c r="O14" s="14"/>
      <c r="P14" s="14"/>
      <c r="Q14" s="89" t="s">
        <v>14</v>
      </c>
      <c r="R14" s="89"/>
      <c r="S14" s="89"/>
    </row>
    <row r="15" spans="1:20" ht="18" customHeight="1">
      <c r="A15" s="40"/>
      <c r="B15" s="41" t="s">
        <v>4</v>
      </c>
      <c r="C15" s="42"/>
      <c r="D15" s="43"/>
      <c r="E15" s="43"/>
      <c r="F15" s="44" t="s">
        <v>39</v>
      </c>
      <c r="G15" s="38"/>
      <c r="H15" s="39"/>
      <c r="I15" s="14"/>
      <c r="J15" s="14"/>
      <c r="K15" s="14"/>
      <c r="L15" s="14"/>
      <c r="M15" s="89" t="s">
        <v>42</v>
      </c>
      <c r="N15" s="89"/>
      <c r="O15" s="89"/>
      <c r="P15" s="89"/>
      <c r="Q15" s="89"/>
      <c r="R15" s="89"/>
      <c r="S15" s="89"/>
      <c r="T15" s="5"/>
    </row>
    <row r="16" spans="6:19" ht="9" customHeight="1">
      <c r="F16" s="52"/>
      <c r="R16" s="6"/>
      <c r="S16" s="8"/>
    </row>
    <row r="17" spans="1:17" s="38" customFormat="1" ht="12.75">
      <c r="A17" s="37"/>
      <c r="B17" s="37"/>
      <c r="C17" s="37"/>
      <c r="F17" s="53"/>
      <c r="H17" s="39"/>
      <c r="I17" s="14"/>
      <c r="J17" s="14"/>
      <c r="K17" s="14"/>
      <c r="L17" s="14"/>
      <c r="M17" s="14"/>
      <c r="N17" s="14"/>
      <c r="O17" s="14"/>
      <c r="P17" s="45"/>
      <c r="Q17" s="46"/>
    </row>
    <row r="18" spans="1:19" s="7" customFormat="1" ht="26.25" customHeight="1">
      <c r="A18" s="30" t="s">
        <v>0</v>
      </c>
      <c r="B18" s="30" t="s">
        <v>1</v>
      </c>
      <c r="C18" s="31" t="s">
        <v>6</v>
      </c>
      <c r="D18" s="31" t="s">
        <v>13</v>
      </c>
      <c r="E18" s="31" t="s">
        <v>7</v>
      </c>
      <c r="F18" s="32" t="s">
        <v>2</v>
      </c>
      <c r="G18" s="31" t="s">
        <v>3</v>
      </c>
      <c r="H18" s="33" t="s">
        <v>11</v>
      </c>
      <c r="I18" s="34">
        <v>500</v>
      </c>
      <c r="J18" s="34">
        <v>1000</v>
      </c>
      <c r="K18" s="34">
        <v>1500</v>
      </c>
      <c r="L18" s="34">
        <v>2000</v>
      </c>
      <c r="M18" s="34">
        <v>2500</v>
      </c>
      <c r="N18" s="34">
        <v>3000</v>
      </c>
      <c r="O18" s="34">
        <v>3500</v>
      </c>
      <c r="P18" s="34">
        <v>4000</v>
      </c>
      <c r="Q18" s="34">
        <v>4500</v>
      </c>
      <c r="R18" s="34">
        <v>5000</v>
      </c>
      <c r="S18" s="34" t="s">
        <v>15</v>
      </c>
    </row>
    <row r="19" spans="1:19" s="7" customFormat="1" ht="6.75" customHeight="1" thickBot="1">
      <c r="A19" s="10"/>
      <c r="B19" s="10"/>
      <c r="C19" s="11"/>
      <c r="D19" s="12"/>
      <c r="E19" s="12"/>
      <c r="F19" s="12"/>
      <c r="G19" s="12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21" ht="18" customHeight="1" thickTop="1">
      <c r="A20" s="77" t="s">
        <v>40</v>
      </c>
      <c r="B20" s="80" t="s">
        <v>41</v>
      </c>
      <c r="C20" s="68" t="s">
        <v>20</v>
      </c>
      <c r="D20" s="71">
        <f>VLOOKUP(C20,$C$1:$E$12,3,FALSE)/(R20*24*60*60)</f>
        <v>0.8937960042060988</v>
      </c>
      <c r="E20" s="68"/>
      <c r="F20" s="90"/>
      <c r="G20" s="47"/>
      <c r="H20" s="54" t="s">
        <v>5</v>
      </c>
      <c r="I20" s="58">
        <f>I21/86400</f>
        <v>0.001097222222222222</v>
      </c>
      <c r="J20" s="58">
        <f>(I21+J21)/86400</f>
        <v>0.0022118055555555554</v>
      </c>
      <c r="K20" s="58">
        <f>(I21+J21+K21)/86400</f>
        <v>0.003321759259259259</v>
      </c>
      <c r="L20" s="58">
        <f>(I21+J21+K21+L21)/86400</f>
        <v>0.0044375</v>
      </c>
      <c r="M20" s="58">
        <f>(I21+J21+K21+L21+M21)/86400</f>
        <v>0.005552083333333333</v>
      </c>
      <c r="N20" s="58">
        <f>(I21+J21+K21+L21+M21+N21)/86400</f>
        <v>0.006666666666666667</v>
      </c>
      <c r="O20" s="58">
        <f>(I21+J21+K21+L21+M21+N21+O21)/86400</f>
        <v>0.00777662037037037</v>
      </c>
      <c r="P20" s="58">
        <f>(I21+J21+K21+L21+M21+N21+O21+P21)/86400</f>
        <v>0.008883101851851852</v>
      </c>
      <c r="Q20" s="58">
        <f>(I21+J21+K21+L21+M21+N21+O21+P21+Q21)/86400</f>
        <v>0.009974537037037037</v>
      </c>
      <c r="R20" s="25">
        <f>(I21+J21+K21+L21+M21+N21+O21+P21+Q21+R21)/86400</f>
        <v>0.011006944444444444</v>
      </c>
      <c r="S20" s="86"/>
      <c r="U20" s="60"/>
    </row>
    <row r="21" spans="1:21" ht="18" customHeight="1">
      <c r="A21" s="78"/>
      <c r="B21" s="81"/>
      <c r="C21" s="69"/>
      <c r="D21" s="72"/>
      <c r="E21" s="69"/>
      <c r="F21" s="91"/>
      <c r="G21" s="48"/>
      <c r="H21" s="55" t="s">
        <v>12</v>
      </c>
      <c r="I21" s="26">
        <v>94.8</v>
      </c>
      <c r="J21" s="26">
        <v>96.3</v>
      </c>
      <c r="K21" s="26">
        <v>95.9</v>
      </c>
      <c r="L21" s="26">
        <v>96.4</v>
      </c>
      <c r="M21" s="26">
        <v>96.3</v>
      </c>
      <c r="N21" s="26">
        <v>96.3</v>
      </c>
      <c r="O21" s="26">
        <v>95.9</v>
      </c>
      <c r="P21" s="26">
        <v>95.6</v>
      </c>
      <c r="Q21" s="26">
        <v>94.3</v>
      </c>
      <c r="R21" s="26">
        <v>89.2</v>
      </c>
      <c r="S21" s="87"/>
      <c r="U21" s="61"/>
    </row>
    <row r="22" spans="1:19" ht="18" customHeight="1">
      <c r="A22" s="78"/>
      <c r="B22" s="81"/>
      <c r="C22" s="69"/>
      <c r="D22" s="72"/>
      <c r="E22" s="69"/>
      <c r="F22" s="91"/>
      <c r="G22" s="49"/>
      <c r="H22" s="56" t="s">
        <v>10</v>
      </c>
      <c r="I22" s="59">
        <f aca="true" t="shared" si="1" ref="I22:R22">I21*2/172800</f>
        <v>0.001097222222222222</v>
      </c>
      <c r="J22" s="59">
        <f t="shared" si="1"/>
        <v>0.0011145833333333333</v>
      </c>
      <c r="K22" s="59">
        <f t="shared" si="1"/>
        <v>0.0011099537037037037</v>
      </c>
      <c r="L22" s="59">
        <f t="shared" si="1"/>
        <v>0.0011157407407407407</v>
      </c>
      <c r="M22" s="59">
        <f t="shared" si="1"/>
        <v>0.0011145833333333333</v>
      </c>
      <c r="N22" s="59">
        <f t="shared" si="1"/>
        <v>0.0011145833333333333</v>
      </c>
      <c r="O22" s="59">
        <f t="shared" si="1"/>
        <v>0.0011099537037037037</v>
      </c>
      <c r="P22" s="59">
        <f t="shared" si="1"/>
        <v>0.0011064814814814815</v>
      </c>
      <c r="Q22" s="59">
        <f t="shared" si="1"/>
        <v>0.001091435185185185</v>
      </c>
      <c r="R22" s="59">
        <f t="shared" si="1"/>
        <v>0.0010324074074074074</v>
      </c>
      <c r="S22" s="87"/>
    </row>
    <row r="23" spans="1:19" ht="18" customHeight="1">
      <c r="A23" s="78"/>
      <c r="B23" s="81"/>
      <c r="C23" s="69"/>
      <c r="D23" s="72"/>
      <c r="E23" s="69"/>
      <c r="F23" s="91"/>
      <c r="G23" s="49"/>
      <c r="H23" s="56" t="s">
        <v>8</v>
      </c>
      <c r="I23" s="28">
        <v>26</v>
      </c>
      <c r="J23" s="28">
        <v>26</v>
      </c>
      <c r="K23" s="28">
        <v>26</v>
      </c>
      <c r="L23" s="28">
        <v>26</v>
      </c>
      <c r="M23" s="28">
        <v>26</v>
      </c>
      <c r="N23" s="28">
        <v>26</v>
      </c>
      <c r="O23" s="28">
        <v>26</v>
      </c>
      <c r="P23" s="28">
        <v>26</v>
      </c>
      <c r="Q23" s="28">
        <v>26</v>
      </c>
      <c r="R23" s="28">
        <v>26</v>
      </c>
      <c r="S23" s="87"/>
    </row>
    <row r="24" spans="1:19" ht="18" customHeight="1" thickBot="1">
      <c r="A24" s="79"/>
      <c r="B24" s="82"/>
      <c r="C24" s="70"/>
      <c r="D24" s="73"/>
      <c r="E24" s="70"/>
      <c r="F24" s="92"/>
      <c r="G24" s="50"/>
      <c r="H24" s="57" t="s">
        <v>9</v>
      </c>
      <c r="I24" s="51">
        <f aca="true" t="shared" si="2" ref="I24:R24">2.8/(I21/500)^3</f>
        <v>410.81191608837497</v>
      </c>
      <c r="J24" s="51">
        <f t="shared" si="2"/>
        <v>391.9125609215339</v>
      </c>
      <c r="K24" s="51">
        <f t="shared" si="2"/>
        <v>396.83705942564325</v>
      </c>
      <c r="L24" s="51">
        <f t="shared" si="2"/>
        <v>390.6941807767247</v>
      </c>
      <c r="M24" s="51">
        <f t="shared" si="2"/>
        <v>391.9125609215339</v>
      </c>
      <c r="N24" s="51">
        <f t="shared" si="2"/>
        <v>391.9125609215339</v>
      </c>
      <c r="O24" s="51">
        <f t="shared" si="2"/>
        <v>396.83705942564325</v>
      </c>
      <c r="P24" s="51">
        <f t="shared" si="2"/>
        <v>400.5847090068438</v>
      </c>
      <c r="Q24" s="51">
        <f t="shared" si="2"/>
        <v>417.38127956500176</v>
      </c>
      <c r="R24" s="51">
        <f t="shared" si="2"/>
        <v>493.14369082219343</v>
      </c>
      <c r="S24" s="88"/>
    </row>
    <row r="25" spans="1:19" ht="18" customHeight="1" thickTop="1">
      <c r="A25" s="77"/>
      <c r="B25" s="80"/>
      <c r="C25" s="68"/>
      <c r="D25" s="71" t="e">
        <f>VLOOKUP(C25,$C$1:$E$12,3,FALSE)/(R25*24*60*60)</f>
        <v>#N/A</v>
      </c>
      <c r="E25" s="74"/>
      <c r="F25" s="83"/>
      <c r="G25" s="16"/>
      <c r="H25" s="17" t="s">
        <v>5</v>
      </c>
      <c r="I25" s="24">
        <f>I26/86400</f>
        <v>0</v>
      </c>
      <c r="J25" s="24">
        <f>(I26+J26)/86400</f>
        <v>0</v>
      </c>
      <c r="K25" s="24">
        <f>(I26+J26+K26)/86400</f>
        <v>0</v>
      </c>
      <c r="L25" s="24">
        <f>(I26+J26+K26+L26)/86400</f>
        <v>0</v>
      </c>
      <c r="M25" s="24">
        <f>(I26+J26+K26+L26+M26)/86400</f>
        <v>0</v>
      </c>
      <c r="N25" s="24">
        <f>(I26+J26+K26+L26+M26+N26)/86400</f>
        <v>0</v>
      </c>
      <c r="O25" s="24">
        <f>(I26+J26+K26+L26+M26+N26+O26)/86400</f>
        <v>0</v>
      </c>
      <c r="P25" s="24">
        <f>(I26+J26+K26+L26+M26+N26+O26+P26)/86400</f>
        <v>0</v>
      </c>
      <c r="Q25" s="24">
        <f>(I26+J26+K26+L26+M26+N26+O26+P26+Q26)/86400</f>
        <v>0</v>
      </c>
      <c r="R25" s="25">
        <f>(I26+J26+K26+L26+M26+N26+O26+P26+Q26+R26)/86400</f>
        <v>0</v>
      </c>
      <c r="S25" s="65"/>
    </row>
    <row r="26" spans="1:19" ht="18" customHeight="1">
      <c r="A26" s="78"/>
      <c r="B26" s="81"/>
      <c r="C26" s="69"/>
      <c r="D26" s="72"/>
      <c r="E26" s="75"/>
      <c r="F26" s="84"/>
      <c r="G26" s="18"/>
      <c r="H26" s="19" t="s">
        <v>12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66"/>
    </row>
    <row r="27" spans="1:19" ht="18" customHeight="1">
      <c r="A27" s="78"/>
      <c r="B27" s="81"/>
      <c r="C27" s="69"/>
      <c r="D27" s="72"/>
      <c r="E27" s="75"/>
      <c r="F27" s="84"/>
      <c r="G27" s="20"/>
      <c r="H27" s="21" t="s">
        <v>10</v>
      </c>
      <c r="I27" s="27">
        <f aca="true" t="shared" si="3" ref="I27:R27">I26*2/172800</f>
        <v>0</v>
      </c>
      <c r="J27" s="27">
        <f t="shared" si="3"/>
        <v>0</v>
      </c>
      <c r="K27" s="27">
        <f t="shared" si="3"/>
        <v>0</v>
      </c>
      <c r="L27" s="27">
        <f t="shared" si="3"/>
        <v>0</v>
      </c>
      <c r="M27" s="27">
        <f t="shared" si="3"/>
        <v>0</v>
      </c>
      <c r="N27" s="27">
        <f t="shared" si="3"/>
        <v>0</v>
      </c>
      <c r="O27" s="27">
        <f t="shared" si="3"/>
        <v>0</v>
      </c>
      <c r="P27" s="27">
        <f t="shared" si="3"/>
        <v>0</v>
      </c>
      <c r="Q27" s="27">
        <f t="shared" si="3"/>
        <v>0</v>
      </c>
      <c r="R27" s="27">
        <f t="shared" si="3"/>
        <v>0</v>
      </c>
      <c r="S27" s="66"/>
    </row>
    <row r="28" spans="1:19" ht="18" customHeight="1">
      <c r="A28" s="78"/>
      <c r="B28" s="81"/>
      <c r="C28" s="69"/>
      <c r="D28" s="72"/>
      <c r="E28" s="75"/>
      <c r="F28" s="84"/>
      <c r="G28" s="20"/>
      <c r="H28" s="21" t="s">
        <v>8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6"/>
    </row>
    <row r="29" spans="1:19" ht="18" customHeight="1" thickBot="1">
      <c r="A29" s="79"/>
      <c r="B29" s="82"/>
      <c r="C29" s="70"/>
      <c r="D29" s="73"/>
      <c r="E29" s="76"/>
      <c r="F29" s="85"/>
      <c r="G29" s="22"/>
      <c r="H29" s="23" t="s">
        <v>9</v>
      </c>
      <c r="I29" s="29" t="e">
        <f aca="true" t="shared" si="4" ref="I29:R29">2.8/(I26/500)^3</f>
        <v>#DIV/0!</v>
      </c>
      <c r="J29" s="29" t="e">
        <f t="shared" si="4"/>
        <v>#DIV/0!</v>
      </c>
      <c r="K29" s="29" t="e">
        <f t="shared" si="4"/>
        <v>#DIV/0!</v>
      </c>
      <c r="L29" s="29" t="e">
        <f t="shared" si="4"/>
        <v>#DIV/0!</v>
      </c>
      <c r="M29" s="29" t="e">
        <f t="shared" si="4"/>
        <v>#DIV/0!</v>
      </c>
      <c r="N29" s="29" t="e">
        <f t="shared" si="4"/>
        <v>#DIV/0!</v>
      </c>
      <c r="O29" s="29" t="e">
        <f t="shared" si="4"/>
        <v>#DIV/0!</v>
      </c>
      <c r="P29" s="29" t="e">
        <f t="shared" si="4"/>
        <v>#DIV/0!</v>
      </c>
      <c r="Q29" s="29" t="e">
        <f t="shared" si="4"/>
        <v>#DIV/0!</v>
      </c>
      <c r="R29" s="29" t="e">
        <f t="shared" si="4"/>
        <v>#DIV/0!</v>
      </c>
      <c r="S29" s="67"/>
    </row>
    <row r="30" spans="1:19" ht="18" customHeight="1" thickTop="1">
      <c r="A30" s="77"/>
      <c r="B30" s="80"/>
      <c r="C30" s="68"/>
      <c r="D30" s="71" t="e">
        <f>VLOOKUP(C30,$C$1:$E$12,3,FALSE)/(R30*24*60*60)</f>
        <v>#N/A</v>
      </c>
      <c r="E30" s="74"/>
      <c r="F30" s="83"/>
      <c r="G30" s="16"/>
      <c r="H30" s="17" t="s">
        <v>5</v>
      </c>
      <c r="I30" s="24">
        <f>I31/86400</f>
        <v>0</v>
      </c>
      <c r="J30" s="24">
        <f>(I31+J31)/86400</f>
        <v>0</v>
      </c>
      <c r="K30" s="24">
        <f>(I31+J31+K31)/86400</f>
        <v>0</v>
      </c>
      <c r="L30" s="24">
        <f>(I31+J31+K31+L31)/86400</f>
        <v>0</v>
      </c>
      <c r="M30" s="24">
        <f>(I31+J31+K31+L31+M31)/86400</f>
        <v>0</v>
      </c>
      <c r="N30" s="24">
        <f>(I31+J31+K31+L31+M31+N31)/86400</f>
        <v>0</v>
      </c>
      <c r="O30" s="24">
        <f>(I31+J31+K31+L31+M31+N31+O31)/86400</f>
        <v>0</v>
      </c>
      <c r="P30" s="24">
        <f>(I31+J31+K31+L31+M31+N31+O31+P31)/86400</f>
        <v>0</v>
      </c>
      <c r="Q30" s="24">
        <f>(I31+J31+K31+L31+M31+N31+O31+P31+Q31)/86400</f>
        <v>0</v>
      </c>
      <c r="R30" s="25">
        <f>(I31+J31+K31+L31+M31+N31+O31+P31+Q31+R31)/86400</f>
        <v>0</v>
      </c>
      <c r="S30" s="65"/>
    </row>
    <row r="31" spans="1:19" ht="18" customHeight="1">
      <c r="A31" s="78"/>
      <c r="B31" s="81"/>
      <c r="C31" s="69"/>
      <c r="D31" s="72"/>
      <c r="E31" s="75"/>
      <c r="F31" s="84"/>
      <c r="G31" s="18"/>
      <c r="H31" s="19" t="s">
        <v>12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66"/>
    </row>
    <row r="32" spans="1:19" ht="18" customHeight="1">
      <c r="A32" s="78"/>
      <c r="B32" s="81"/>
      <c r="C32" s="69"/>
      <c r="D32" s="72"/>
      <c r="E32" s="75"/>
      <c r="F32" s="84"/>
      <c r="G32" s="20"/>
      <c r="H32" s="21" t="s">
        <v>10</v>
      </c>
      <c r="I32" s="27">
        <f aca="true" t="shared" si="5" ref="I32:R32">I31*2/172800</f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66"/>
    </row>
    <row r="33" spans="1:19" ht="18" customHeight="1">
      <c r="A33" s="78"/>
      <c r="B33" s="81"/>
      <c r="C33" s="69"/>
      <c r="D33" s="72"/>
      <c r="E33" s="75"/>
      <c r="F33" s="84"/>
      <c r="G33" s="20"/>
      <c r="H33" s="21" t="s">
        <v>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66"/>
    </row>
    <row r="34" spans="1:19" ht="18" customHeight="1" thickBot="1">
      <c r="A34" s="79"/>
      <c r="B34" s="82"/>
      <c r="C34" s="70"/>
      <c r="D34" s="73"/>
      <c r="E34" s="76"/>
      <c r="F34" s="85"/>
      <c r="G34" s="22"/>
      <c r="H34" s="23" t="s">
        <v>9</v>
      </c>
      <c r="I34" s="29" t="e">
        <f aca="true" t="shared" si="6" ref="I34:R34">2.8/(I31/500)^3</f>
        <v>#DIV/0!</v>
      </c>
      <c r="J34" s="29" t="e">
        <f t="shared" si="6"/>
        <v>#DIV/0!</v>
      </c>
      <c r="K34" s="29" t="e">
        <f t="shared" si="6"/>
        <v>#DIV/0!</v>
      </c>
      <c r="L34" s="29" t="e">
        <f t="shared" si="6"/>
        <v>#DIV/0!</v>
      </c>
      <c r="M34" s="29" t="e">
        <f t="shared" si="6"/>
        <v>#DIV/0!</v>
      </c>
      <c r="N34" s="29" t="e">
        <f t="shared" si="6"/>
        <v>#DIV/0!</v>
      </c>
      <c r="O34" s="29" t="e">
        <f t="shared" si="6"/>
        <v>#DIV/0!</v>
      </c>
      <c r="P34" s="29" t="e">
        <f t="shared" si="6"/>
        <v>#DIV/0!</v>
      </c>
      <c r="Q34" s="29" t="e">
        <f t="shared" si="6"/>
        <v>#DIV/0!</v>
      </c>
      <c r="R34" s="29" t="e">
        <f t="shared" si="6"/>
        <v>#DIV/0!</v>
      </c>
      <c r="S34" s="67"/>
    </row>
    <row r="35" spans="1:19" ht="18" customHeight="1" thickTop="1">
      <c r="A35" s="77"/>
      <c r="B35" s="80"/>
      <c r="C35" s="68"/>
      <c r="D35" s="71" t="e">
        <f>VLOOKUP(C35,$C$1:$E$12,3,FALSE)/(R35*24*60*60)</f>
        <v>#N/A</v>
      </c>
      <c r="E35" s="74"/>
      <c r="F35" s="83"/>
      <c r="G35" s="16"/>
      <c r="H35" s="17" t="s">
        <v>5</v>
      </c>
      <c r="I35" s="24">
        <f>I36/86400</f>
        <v>0</v>
      </c>
      <c r="J35" s="24">
        <f>(I36+J36)/86400</f>
        <v>0</v>
      </c>
      <c r="K35" s="24">
        <f>(I36+J36+K36)/86400</f>
        <v>0</v>
      </c>
      <c r="L35" s="24">
        <f>(I36+J36+K36+L36)/86400</f>
        <v>0</v>
      </c>
      <c r="M35" s="24">
        <f>(I36+J36+K36+L36+M36)/86400</f>
        <v>0</v>
      </c>
      <c r="N35" s="24">
        <f>(I36+J36+K36+L36+M36+N36)/86400</f>
        <v>0</v>
      </c>
      <c r="O35" s="24">
        <f>(I36+J36+K36+L36+M36+N36+O36)/86400</f>
        <v>0</v>
      </c>
      <c r="P35" s="24">
        <f>(I36+J36+K36+L36+M36+N36+O36+P36)/86400</f>
        <v>0</v>
      </c>
      <c r="Q35" s="24">
        <f>(I36+J36+K36+L36+M36+N36+O36+P36+Q36)/86400</f>
        <v>0</v>
      </c>
      <c r="R35" s="25">
        <f>(I36+J36+K36+L36+M36+N36+O36+P36+Q36+R36)/86400</f>
        <v>0</v>
      </c>
      <c r="S35" s="65"/>
    </row>
    <row r="36" spans="1:19" ht="18" customHeight="1">
      <c r="A36" s="78"/>
      <c r="B36" s="81"/>
      <c r="C36" s="69"/>
      <c r="D36" s="72"/>
      <c r="E36" s="75"/>
      <c r="F36" s="84"/>
      <c r="G36" s="18"/>
      <c r="H36" s="19" t="s">
        <v>12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66"/>
    </row>
    <row r="37" spans="1:19" ht="18" customHeight="1">
      <c r="A37" s="78"/>
      <c r="B37" s="81"/>
      <c r="C37" s="69"/>
      <c r="D37" s="72"/>
      <c r="E37" s="75"/>
      <c r="F37" s="84"/>
      <c r="G37" s="20"/>
      <c r="H37" s="21" t="s">
        <v>10</v>
      </c>
      <c r="I37" s="27">
        <f aca="true" t="shared" si="7" ref="I37:R37">I36*2/172800</f>
        <v>0</v>
      </c>
      <c r="J37" s="27">
        <f t="shared" si="7"/>
        <v>0</v>
      </c>
      <c r="K37" s="27">
        <f t="shared" si="7"/>
        <v>0</v>
      </c>
      <c r="L37" s="27">
        <f t="shared" si="7"/>
        <v>0</v>
      </c>
      <c r="M37" s="27">
        <f t="shared" si="7"/>
        <v>0</v>
      </c>
      <c r="N37" s="27">
        <f t="shared" si="7"/>
        <v>0</v>
      </c>
      <c r="O37" s="27">
        <f t="shared" si="7"/>
        <v>0</v>
      </c>
      <c r="P37" s="27">
        <f t="shared" si="7"/>
        <v>0</v>
      </c>
      <c r="Q37" s="27">
        <f t="shared" si="7"/>
        <v>0</v>
      </c>
      <c r="R37" s="27">
        <f t="shared" si="7"/>
        <v>0</v>
      </c>
      <c r="S37" s="66"/>
    </row>
    <row r="38" spans="1:19" ht="18" customHeight="1">
      <c r="A38" s="78"/>
      <c r="B38" s="81"/>
      <c r="C38" s="69"/>
      <c r="D38" s="72"/>
      <c r="E38" s="75"/>
      <c r="F38" s="84"/>
      <c r="G38" s="20"/>
      <c r="H38" s="21" t="s">
        <v>8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66"/>
    </row>
    <row r="39" spans="1:19" ht="18" customHeight="1" thickBot="1">
      <c r="A39" s="79"/>
      <c r="B39" s="82"/>
      <c r="C39" s="70"/>
      <c r="D39" s="73"/>
      <c r="E39" s="76"/>
      <c r="F39" s="85"/>
      <c r="G39" s="22"/>
      <c r="H39" s="23" t="s">
        <v>9</v>
      </c>
      <c r="I39" s="29" t="e">
        <f aca="true" t="shared" si="8" ref="I39:R39">2.8/(I36/500)^3</f>
        <v>#DIV/0!</v>
      </c>
      <c r="J39" s="29" t="e">
        <f t="shared" si="8"/>
        <v>#DIV/0!</v>
      </c>
      <c r="K39" s="29" t="e">
        <f t="shared" si="8"/>
        <v>#DIV/0!</v>
      </c>
      <c r="L39" s="29" t="e">
        <f t="shared" si="8"/>
        <v>#DIV/0!</v>
      </c>
      <c r="M39" s="29" t="e">
        <f t="shared" si="8"/>
        <v>#DIV/0!</v>
      </c>
      <c r="N39" s="29" t="e">
        <f t="shared" si="8"/>
        <v>#DIV/0!</v>
      </c>
      <c r="O39" s="29" t="e">
        <f t="shared" si="8"/>
        <v>#DIV/0!</v>
      </c>
      <c r="P39" s="29" t="e">
        <f t="shared" si="8"/>
        <v>#DIV/0!</v>
      </c>
      <c r="Q39" s="29" t="e">
        <f t="shared" si="8"/>
        <v>#DIV/0!</v>
      </c>
      <c r="R39" s="29" t="e">
        <f t="shared" si="8"/>
        <v>#DIV/0!</v>
      </c>
      <c r="S39" s="67"/>
    </row>
    <row r="40" spans="1:19" ht="18" customHeight="1" thickTop="1">
      <c r="A40" s="77"/>
      <c r="B40" s="80"/>
      <c r="C40" s="68"/>
      <c r="D40" s="71" t="e">
        <f>VLOOKUP(C40,$C$1:$E$12,3,FALSE)/(R40*24*60*60)</f>
        <v>#N/A</v>
      </c>
      <c r="E40" s="74"/>
      <c r="F40" s="83"/>
      <c r="G40" s="16"/>
      <c r="H40" s="17" t="s">
        <v>5</v>
      </c>
      <c r="I40" s="24">
        <f>I41/86400</f>
        <v>0</v>
      </c>
      <c r="J40" s="24">
        <f>(I41+J41)/86400</f>
        <v>0</v>
      </c>
      <c r="K40" s="24">
        <f>(I41+J41+K41)/86400</f>
        <v>0</v>
      </c>
      <c r="L40" s="24">
        <f>(I41+J41+K41+L41)/86400</f>
        <v>0</v>
      </c>
      <c r="M40" s="24">
        <f>(I41+J41+K41+L41+M41)/86400</f>
        <v>0</v>
      </c>
      <c r="N40" s="24">
        <f>(I41+J41+K41+L41+M41+N41)/86400</f>
        <v>0</v>
      </c>
      <c r="O40" s="24">
        <f>(I41+J41+K41+L41+M41+N41+O41)/86400</f>
        <v>0</v>
      </c>
      <c r="P40" s="24">
        <f>(I41+J41+K41+L41+M41+N41+O41+P41)/86400</f>
        <v>0</v>
      </c>
      <c r="Q40" s="24">
        <f>(I41+J41+K41+L41+M41+N41+O41+P41+Q41)/86400</f>
        <v>0</v>
      </c>
      <c r="R40" s="25">
        <f>(I41+J41+K41+L41+M41+N41+O41+P41+Q41+R41)/86400</f>
        <v>0</v>
      </c>
      <c r="S40" s="65"/>
    </row>
    <row r="41" spans="1:19" ht="18" customHeight="1">
      <c r="A41" s="78"/>
      <c r="B41" s="81"/>
      <c r="C41" s="69"/>
      <c r="D41" s="72"/>
      <c r="E41" s="75"/>
      <c r="F41" s="84"/>
      <c r="G41" s="18"/>
      <c r="H41" s="19" t="s">
        <v>12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66"/>
    </row>
    <row r="42" spans="1:19" ht="18" customHeight="1">
      <c r="A42" s="78"/>
      <c r="B42" s="81"/>
      <c r="C42" s="69"/>
      <c r="D42" s="72"/>
      <c r="E42" s="75"/>
      <c r="F42" s="84"/>
      <c r="G42" s="20"/>
      <c r="H42" s="21" t="s">
        <v>10</v>
      </c>
      <c r="I42" s="27">
        <f aca="true" t="shared" si="9" ref="I42:R42">I41*2/172800</f>
        <v>0</v>
      </c>
      <c r="J42" s="27">
        <f t="shared" si="9"/>
        <v>0</v>
      </c>
      <c r="K42" s="27">
        <f t="shared" si="9"/>
        <v>0</v>
      </c>
      <c r="L42" s="27">
        <f t="shared" si="9"/>
        <v>0</v>
      </c>
      <c r="M42" s="27">
        <f t="shared" si="9"/>
        <v>0</v>
      </c>
      <c r="N42" s="27">
        <f t="shared" si="9"/>
        <v>0</v>
      </c>
      <c r="O42" s="27">
        <f t="shared" si="9"/>
        <v>0</v>
      </c>
      <c r="P42" s="27">
        <f t="shared" si="9"/>
        <v>0</v>
      </c>
      <c r="Q42" s="27">
        <f t="shared" si="9"/>
        <v>0</v>
      </c>
      <c r="R42" s="27">
        <f t="shared" si="9"/>
        <v>0</v>
      </c>
      <c r="S42" s="66"/>
    </row>
    <row r="43" spans="1:19" ht="18" customHeight="1">
      <c r="A43" s="78"/>
      <c r="B43" s="81"/>
      <c r="C43" s="69"/>
      <c r="D43" s="72"/>
      <c r="E43" s="75"/>
      <c r="F43" s="84"/>
      <c r="G43" s="20"/>
      <c r="H43" s="21" t="s">
        <v>8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66"/>
    </row>
    <row r="44" spans="1:19" ht="18" customHeight="1" thickBot="1">
      <c r="A44" s="79"/>
      <c r="B44" s="82"/>
      <c r="C44" s="70"/>
      <c r="D44" s="73"/>
      <c r="E44" s="76"/>
      <c r="F44" s="85"/>
      <c r="G44" s="22"/>
      <c r="H44" s="23" t="s">
        <v>9</v>
      </c>
      <c r="I44" s="29" t="e">
        <f aca="true" t="shared" si="10" ref="I44:R44">2.8/(I41/500)^3</f>
        <v>#DIV/0!</v>
      </c>
      <c r="J44" s="29" t="e">
        <f t="shared" si="10"/>
        <v>#DIV/0!</v>
      </c>
      <c r="K44" s="29" t="e">
        <f t="shared" si="10"/>
        <v>#DIV/0!</v>
      </c>
      <c r="L44" s="29" t="e">
        <f t="shared" si="10"/>
        <v>#DIV/0!</v>
      </c>
      <c r="M44" s="29" t="e">
        <f t="shared" si="10"/>
        <v>#DIV/0!</v>
      </c>
      <c r="N44" s="29" t="e">
        <f t="shared" si="10"/>
        <v>#DIV/0!</v>
      </c>
      <c r="O44" s="29" t="e">
        <f t="shared" si="10"/>
        <v>#DIV/0!</v>
      </c>
      <c r="P44" s="29" t="e">
        <f t="shared" si="10"/>
        <v>#DIV/0!</v>
      </c>
      <c r="Q44" s="29" t="e">
        <f t="shared" si="10"/>
        <v>#DIV/0!</v>
      </c>
      <c r="R44" s="29" t="e">
        <f t="shared" si="10"/>
        <v>#DIV/0!</v>
      </c>
      <c r="S44" s="67"/>
    </row>
    <row r="45" spans="1:19" ht="18" customHeight="1" thickTop="1">
      <c r="A45" s="77"/>
      <c r="B45" s="77"/>
      <c r="C45" s="68"/>
      <c r="D45" s="71" t="e">
        <f>VLOOKUP(C45,$C$1:$E$12,3,FALSE)/(R45*24*60*60)</f>
        <v>#N/A</v>
      </c>
      <c r="E45" s="74"/>
      <c r="F45" s="83"/>
      <c r="G45" s="16"/>
      <c r="H45" s="17" t="s">
        <v>5</v>
      </c>
      <c r="I45" s="24">
        <f>I46/86400</f>
        <v>0</v>
      </c>
      <c r="J45" s="24">
        <f>(I46+J46)/86400</f>
        <v>0</v>
      </c>
      <c r="K45" s="24">
        <f>(I46+J46+K46)/86400</f>
        <v>0</v>
      </c>
      <c r="L45" s="24">
        <f>(I46+J46+K46+L46)/86400</f>
        <v>0</v>
      </c>
      <c r="M45" s="24">
        <f>(I46+J46+K46+L46+M46)/86400</f>
        <v>0</v>
      </c>
      <c r="N45" s="24">
        <f>(I46+J46+K46+L46+M46+N46)/86400</f>
        <v>0</v>
      </c>
      <c r="O45" s="24">
        <f>(I46+J46+K46+L46+M46+N46+O46)/86400</f>
        <v>0</v>
      </c>
      <c r="P45" s="24">
        <f>(I46+J46+K46+L46+M46+N46+O46+P46)/86400</f>
        <v>0</v>
      </c>
      <c r="Q45" s="24">
        <f>(I46+J46+K46+L46+M46+N46+O46+P46+Q46)/86400</f>
        <v>0</v>
      </c>
      <c r="R45" s="25">
        <f>(I46+J46+K46+L46+M46+N46+O46+P46+Q46+R46)/86400</f>
        <v>0</v>
      </c>
      <c r="S45" s="65"/>
    </row>
    <row r="46" spans="1:19" ht="18" customHeight="1">
      <c r="A46" s="78"/>
      <c r="B46" s="78"/>
      <c r="C46" s="69"/>
      <c r="D46" s="72"/>
      <c r="E46" s="75"/>
      <c r="F46" s="84"/>
      <c r="G46" s="18"/>
      <c r="H46" s="19" t="s">
        <v>12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66"/>
    </row>
    <row r="47" spans="1:19" ht="18" customHeight="1">
      <c r="A47" s="78"/>
      <c r="B47" s="78"/>
      <c r="C47" s="69"/>
      <c r="D47" s="72"/>
      <c r="E47" s="75"/>
      <c r="F47" s="84"/>
      <c r="G47" s="20"/>
      <c r="H47" s="21" t="s">
        <v>10</v>
      </c>
      <c r="I47" s="27">
        <f aca="true" t="shared" si="11" ref="I47:R47">I46*2/172800</f>
        <v>0</v>
      </c>
      <c r="J47" s="27">
        <f t="shared" si="11"/>
        <v>0</v>
      </c>
      <c r="K47" s="27">
        <f t="shared" si="11"/>
        <v>0</v>
      </c>
      <c r="L47" s="27">
        <f t="shared" si="11"/>
        <v>0</v>
      </c>
      <c r="M47" s="27">
        <f t="shared" si="11"/>
        <v>0</v>
      </c>
      <c r="N47" s="27">
        <f t="shared" si="11"/>
        <v>0</v>
      </c>
      <c r="O47" s="27">
        <f t="shared" si="11"/>
        <v>0</v>
      </c>
      <c r="P47" s="27">
        <f t="shared" si="11"/>
        <v>0</v>
      </c>
      <c r="Q47" s="27">
        <f t="shared" si="11"/>
        <v>0</v>
      </c>
      <c r="R47" s="27">
        <f t="shared" si="11"/>
        <v>0</v>
      </c>
      <c r="S47" s="66"/>
    </row>
    <row r="48" spans="1:19" ht="18" customHeight="1">
      <c r="A48" s="78"/>
      <c r="B48" s="78"/>
      <c r="C48" s="69"/>
      <c r="D48" s="72"/>
      <c r="E48" s="75"/>
      <c r="F48" s="84"/>
      <c r="G48" s="20"/>
      <c r="H48" s="21" t="s">
        <v>8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66"/>
    </row>
    <row r="49" spans="1:19" ht="18" customHeight="1" thickBot="1">
      <c r="A49" s="79"/>
      <c r="B49" s="79"/>
      <c r="C49" s="70"/>
      <c r="D49" s="73"/>
      <c r="E49" s="76"/>
      <c r="F49" s="85"/>
      <c r="G49" s="22"/>
      <c r="H49" s="23" t="s">
        <v>9</v>
      </c>
      <c r="I49" s="29" t="e">
        <f aca="true" t="shared" si="12" ref="I49:R49">2.8/(I46/500)^3</f>
        <v>#DIV/0!</v>
      </c>
      <c r="J49" s="29" t="e">
        <f t="shared" si="12"/>
        <v>#DIV/0!</v>
      </c>
      <c r="K49" s="29" t="e">
        <f t="shared" si="12"/>
        <v>#DIV/0!</v>
      </c>
      <c r="L49" s="29" t="e">
        <f t="shared" si="12"/>
        <v>#DIV/0!</v>
      </c>
      <c r="M49" s="29" t="e">
        <f t="shared" si="12"/>
        <v>#DIV/0!</v>
      </c>
      <c r="N49" s="29" t="e">
        <f t="shared" si="12"/>
        <v>#DIV/0!</v>
      </c>
      <c r="O49" s="29" t="e">
        <f t="shared" si="12"/>
        <v>#DIV/0!</v>
      </c>
      <c r="P49" s="29" t="e">
        <f t="shared" si="12"/>
        <v>#DIV/0!</v>
      </c>
      <c r="Q49" s="29" t="e">
        <f t="shared" si="12"/>
        <v>#DIV/0!</v>
      </c>
      <c r="R49" s="29" t="e">
        <f t="shared" si="12"/>
        <v>#DIV/0!</v>
      </c>
      <c r="S49" s="67"/>
    </row>
    <row r="50" spans="1:19" ht="18" customHeight="1" thickTop="1">
      <c r="A50" s="77"/>
      <c r="B50" s="80"/>
      <c r="C50" s="68"/>
      <c r="D50" s="71" t="e">
        <f>VLOOKUP(C50,$C$1:$E$12,3,FALSE)/(R50*24*60*60)</f>
        <v>#N/A</v>
      </c>
      <c r="E50" s="74"/>
      <c r="F50" s="83"/>
      <c r="G50" s="16"/>
      <c r="H50" s="17" t="s">
        <v>5</v>
      </c>
      <c r="I50" s="24">
        <f>I51/86400</f>
        <v>0</v>
      </c>
      <c r="J50" s="24">
        <f>(I51+J51)/86400</f>
        <v>0</v>
      </c>
      <c r="K50" s="24">
        <f>(I51+J51+K51)/86400</f>
        <v>0</v>
      </c>
      <c r="L50" s="24">
        <f>(I51+J51+K51+L51)/86400</f>
        <v>0</v>
      </c>
      <c r="M50" s="24">
        <f>(I51+J51+K51+L51+M51)/86400</f>
        <v>0</v>
      </c>
      <c r="N50" s="24">
        <f>(I51+J51+K51+L51+M51+N51)/86400</f>
        <v>0</v>
      </c>
      <c r="O50" s="24">
        <f>(I51+J51+K51+L51+M51+N51+O51)/86400</f>
        <v>0</v>
      </c>
      <c r="P50" s="24">
        <f>(I51+J51+K51+L51+M51+N51+O51+P51)/86400</f>
        <v>0</v>
      </c>
      <c r="Q50" s="24">
        <f>(I51+J51+K51+L51+M51+N51+O51+P51+Q51)/86400</f>
        <v>0</v>
      </c>
      <c r="R50" s="25">
        <f>(I51+J51+K51+L51+M51+N51+O51+P51+Q51+R51)/86400</f>
        <v>0</v>
      </c>
      <c r="S50" s="65"/>
    </row>
    <row r="51" spans="1:19" ht="18" customHeight="1">
      <c r="A51" s="78"/>
      <c r="B51" s="81"/>
      <c r="C51" s="69"/>
      <c r="D51" s="72"/>
      <c r="E51" s="75"/>
      <c r="F51" s="84"/>
      <c r="G51" s="18"/>
      <c r="H51" s="19" t="s">
        <v>12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6"/>
    </row>
    <row r="52" spans="1:19" ht="18" customHeight="1">
      <c r="A52" s="78"/>
      <c r="B52" s="81"/>
      <c r="C52" s="69"/>
      <c r="D52" s="72"/>
      <c r="E52" s="75"/>
      <c r="F52" s="84"/>
      <c r="G52" s="20"/>
      <c r="H52" s="21" t="s">
        <v>10</v>
      </c>
      <c r="I52" s="27">
        <f aca="true" t="shared" si="13" ref="I52:R52">I51*2/172800</f>
        <v>0</v>
      </c>
      <c r="J52" s="27">
        <f t="shared" si="13"/>
        <v>0</v>
      </c>
      <c r="K52" s="27">
        <f t="shared" si="13"/>
        <v>0</v>
      </c>
      <c r="L52" s="27">
        <f t="shared" si="13"/>
        <v>0</v>
      </c>
      <c r="M52" s="27">
        <f t="shared" si="13"/>
        <v>0</v>
      </c>
      <c r="N52" s="27">
        <f t="shared" si="13"/>
        <v>0</v>
      </c>
      <c r="O52" s="27">
        <f t="shared" si="13"/>
        <v>0</v>
      </c>
      <c r="P52" s="27">
        <f t="shared" si="13"/>
        <v>0</v>
      </c>
      <c r="Q52" s="27">
        <f t="shared" si="13"/>
        <v>0</v>
      </c>
      <c r="R52" s="27">
        <f t="shared" si="13"/>
        <v>0</v>
      </c>
      <c r="S52" s="66"/>
    </row>
    <row r="53" spans="1:19" ht="18" customHeight="1">
      <c r="A53" s="78"/>
      <c r="B53" s="81"/>
      <c r="C53" s="69"/>
      <c r="D53" s="72"/>
      <c r="E53" s="75"/>
      <c r="F53" s="84"/>
      <c r="G53" s="20"/>
      <c r="H53" s="21" t="s">
        <v>8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66"/>
    </row>
    <row r="54" spans="1:19" ht="18" customHeight="1" thickBot="1">
      <c r="A54" s="79"/>
      <c r="B54" s="82"/>
      <c r="C54" s="70"/>
      <c r="D54" s="73"/>
      <c r="E54" s="76"/>
      <c r="F54" s="85"/>
      <c r="G54" s="22"/>
      <c r="H54" s="23" t="s">
        <v>9</v>
      </c>
      <c r="I54" s="29" t="e">
        <f aca="true" t="shared" si="14" ref="I54:R54">2.8/(I51/500)^3</f>
        <v>#DIV/0!</v>
      </c>
      <c r="J54" s="29" t="e">
        <f t="shared" si="14"/>
        <v>#DIV/0!</v>
      </c>
      <c r="K54" s="29" t="e">
        <f t="shared" si="14"/>
        <v>#DIV/0!</v>
      </c>
      <c r="L54" s="29" t="e">
        <f t="shared" si="14"/>
        <v>#DIV/0!</v>
      </c>
      <c r="M54" s="29" t="e">
        <f t="shared" si="14"/>
        <v>#DIV/0!</v>
      </c>
      <c r="N54" s="29" t="e">
        <f t="shared" si="14"/>
        <v>#DIV/0!</v>
      </c>
      <c r="O54" s="29" t="e">
        <f t="shared" si="14"/>
        <v>#DIV/0!</v>
      </c>
      <c r="P54" s="29" t="e">
        <f t="shared" si="14"/>
        <v>#DIV/0!</v>
      </c>
      <c r="Q54" s="29" t="e">
        <f t="shared" si="14"/>
        <v>#DIV/0!</v>
      </c>
      <c r="R54" s="29" t="e">
        <f t="shared" si="14"/>
        <v>#DIV/0!</v>
      </c>
      <c r="S54" s="67"/>
    </row>
    <row r="55" spans="1:19" ht="18" customHeight="1" thickTop="1">
      <c r="A55" s="77"/>
      <c r="B55" s="80"/>
      <c r="C55" s="68"/>
      <c r="D55" s="71" t="e">
        <f>VLOOKUP(C55,$C$1:$E$12,3,FALSE)/(R55*24*60*60)</f>
        <v>#N/A</v>
      </c>
      <c r="E55" s="74"/>
      <c r="F55" s="83"/>
      <c r="G55" s="16"/>
      <c r="H55" s="17" t="s">
        <v>5</v>
      </c>
      <c r="I55" s="24">
        <f>I56/86400</f>
        <v>0</v>
      </c>
      <c r="J55" s="24">
        <f>(I56+J56)/86400</f>
        <v>0</v>
      </c>
      <c r="K55" s="24">
        <f>(I56+J56+K56)/86400</f>
        <v>0</v>
      </c>
      <c r="L55" s="24">
        <f>(I56+J56+K56+L56)/86400</f>
        <v>0</v>
      </c>
      <c r="M55" s="24">
        <f>(I56+J56+K56+L56+M56)/86400</f>
        <v>0</v>
      </c>
      <c r="N55" s="24">
        <f>(I56+J56+K56+L56+M56+N56)/86400</f>
        <v>0</v>
      </c>
      <c r="O55" s="24">
        <f>(I56+J56+K56+L56+M56+N56+O56)/86400</f>
        <v>0</v>
      </c>
      <c r="P55" s="24">
        <f>(I56+J56+K56+L56+M56+N56+O56+P56)/86400</f>
        <v>0</v>
      </c>
      <c r="Q55" s="24">
        <f>(I56+J56+K56+L56+M56+N56+O56+P56+Q56)/86400</f>
        <v>0</v>
      </c>
      <c r="R55" s="25">
        <f>(I56+J56+K56+L56+M56+N56+O56+P56+Q56+R56)/86400</f>
        <v>0</v>
      </c>
      <c r="S55" s="65"/>
    </row>
    <row r="56" spans="1:19" ht="18" customHeight="1">
      <c r="A56" s="78"/>
      <c r="B56" s="81"/>
      <c r="C56" s="69"/>
      <c r="D56" s="72"/>
      <c r="E56" s="75"/>
      <c r="F56" s="84"/>
      <c r="G56" s="18"/>
      <c r="H56" s="19" t="s">
        <v>12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66"/>
    </row>
    <row r="57" spans="1:19" ht="18" customHeight="1">
      <c r="A57" s="78"/>
      <c r="B57" s="81"/>
      <c r="C57" s="69"/>
      <c r="D57" s="72"/>
      <c r="E57" s="75"/>
      <c r="F57" s="84"/>
      <c r="G57" s="20"/>
      <c r="H57" s="21" t="s">
        <v>10</v>
      </c>
      <c r="I57" s="27">
        <f aca="true" t="shared" si="15" ref="I57:R57">I56*2/172800</f>
        <v>0</v>
      </c>
      <c r="J57" s="27">
        <f t="shared" si="15"/>
        <v>0</v>
      </c>
      <c r="K57" s="27">
        <f t="shared" si="15"/>
        <v>0</v>
      </c>
      <c r="L57" s="27">
        <f t="shared" si="15"/>
        <v>0</v>
      </c>
      <c r="M57" s="27">
        <f t="shared" si="15"/>
        <v>0</v>
      </c>
      <c r="N57" s="27">
        <f t="shared" si="15"/>
        <v>0</v>
      </c>
      <c r="O57" s="27">
        <f t="shared" si="15"/>
        <v>0</v>
      </c>
      <c r="P57" s="27">
        <f t="shared" si="15"/>
        <v>0</v>
      </c>
      <c r="Q57" s="27">
        <f t="shared" si="15"/>
        <v>0</v>
      </c>
      <c r="R57" s="27">
        <f t="shared" si="15"/>
        <v>0</v>
      </c>
      <c r="S57" s="66"/>
    </row>
    <row r="58" spans="1:19" ht="18" customHeight="1">
      <c r="A58" s="78"/>
      <c r="B58" s="81"/>
      <c r="C58" s="69"/>
      <c r="D58" s="72"/>
      <c r="E58" s="75"/>
      <c r="F58" s="84"/>
      <c r="G58" s="20"/>
      <c r="H58" s="21" t="s">
        <v>8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66"/>
    </row>
    <row r="59" spans="1:19" ht="18" customHeight="1" thickBot="1">
      <c r="A59" s="79"/>
      <c r="B59" s="82"/>
      <c r="C59" s="70"/>
      <c r="D59" s="73"/>
      <c r="E59" s="76"/>
      <c r="F59" s="85"/>
      <c r="G59" s="22"/>
      <c r="H59" s="23" t="s">
        <v>9</v>
      </c>
      <c r="I59" s="29" t="e">
        <f aca="true" t="shared" si="16" ref="I59:R59">2.8/(I56/500)^3</f>
        <v>#DIV/0!</v>
      </c>
      <c r="J59" s="29" t="e">
        <f t="shared" si="16"/>
        <v>#DIV/0!</v>
      </c>
      <c r="K59" s="29" t="e">
        <f t="shared" si="16"/>
        <v>#DIV/0!</v>
      </c>
      <c r="L59" s="29" t="e">
        <f t="shared" si="16"/>
        <v>#DIV/0!</v>
      </c>
      <c r="M59" s="29" t="e">
        <f t="shared" si="16"/>
        <v>#DIV/0!</v>
      </c>
      <c r="N59" s="29" t="e">
        <f t="shared" si="16"/>
        <v>#DIV/0!</v>
      </c>
      <c r="O59" s="29" t="e">
        <f t="shared" si="16"/>
        <v>#DIV/0!</v>
      </c>
      <c r="P59" s="29" t="e">
        <f t="shared" si="16"/>
        <v>#DIV/0!</v>
      </c>
      <c r="Q59" s="29" t="e">
        <f t="shared" si="16"/>
        <v>#DIV/0!</v>
      </c>
      <c r="R59" s="29" t="e">
        <f t="shared" si="16"/>
        <v>#DIV/0!</v>
      </c>
      <c r="S59" s="67"/>
    </row>
    <row r="60" spans="1:19" ht="18" customHeight="1" thickTop="1">
      <c r="A60" s="77"/>
      <c r="B60" s="80"/>
      <c r="C60" s="68"/>
      <c r="D60" s="71" t="e">
        <f>VLOOKUP(C60,$C$1:$E$12,3,FALSE)/(R60*24*60*60)</f>
        <v>#N/A</v>
      </c>
      <c r="E60" s="74"/>
      <c r="F60" s="83"/>
      <c r="G60" s="16"/>
      <c r="H60" s="17" t="s">
        <v>5</v>
      </c>
      <c r="I60" s="24">
        <f>I61/86400</f>
        <v>0</v>
      </c>
      <c r="J60" s="24">
        <f>(I61+J61)/86400</f>
        <v>0</v>
      </c>
      <c r="K60" s="24">
        <f>(I61+J61+K61)/86400</f>
        <v>0</v>
      </c>
      <c r="L60" s="24">
        <f>(I61+J61+K61+L61)/86400</f>
        <v>0</v>
      </c>
      <c r="M60" s="24">
        <f>(I61+J61+K61+L61+M61)/86400</f>
        <v>0</v>
      </c>
      <c r="N60" s="24">
        <f>(I61+J61+K61+L61+M61+N61)/86400</f>
        <v>0</v>
      </c>
      <c r="O60" s="24">
        <f>(I61+J61+K61+L61+M61+N61+O61)/86400</f>
        <v>0</v>
      </c>
      <c r="P60" s="24">
        <f>(I61+J61+K61+L61+M61+N61+O61+P61)/86400</f>
        <v>0</v>
      </c>
      <c r="Q60" s="24">
        <f>(I61+J61+K61+L61+M61+N61+O61+P61+Q61)/86400</f>
        <v>0</v>
      </c>
      <c r="R60" s="25">
        <f>(I61+J61+K61+L61+M61+N61+O61+P61+Q61+R61)/86400</f>
        <v>0</v>
      </c>
      <c r="S60" s="65"/>
    </row>
    <row r="61" spans="1:19" ht="18" customHeight="1">
      <c r="A61" s="78"/>
      <c r="B61" s="81"/>
      <c r="C61" s="69"/>
      <c r="D61" s="72"/>
      <c r="E61" s="75"/>
      <c r="F61" s="84"/>
      <c r="G61" s="18"/>
      <c r="H61" s="19" t="s">
        <v>12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66"/>
    </row>
    <row r="62" spans="1:19" ht="18" customHeight="1">
      <c r="A62" s="78"/>
      <c r="B62" s="81"/>
      <c r="C62" s="69"/>
      <c r="D62" s="72"/>
      <c r="E62" s="75"/>
      <c r="F62" s="84"/>
      <c r="G62" s="20"/>
      <c r="H62" s="21" t="s">
        <v>10</v>
      </c>
      <c r="I62" s="27">
        <f aca="true" t="shared" si="17" ref="I62:R62">I61*2/172800</f>
        <v>0</v>
      </c>
      <c r="J62" s="27">
        <f t="shared" si="17"/>
        <v>0</v>
      </c>
      <c r="K62" s="27">
        <f t="shared" si="17"/>
        <v>0</v>
      </c>
      <c r="L62" s="27">
        <f t="shared" si="17"/>
        <v>0</v>
      </c>
      <c r="M62" s="27">
        <f t="shared" si="17"/>
        <v>0</v>
      </c>
      <c r="N62" s="27">
        <f t="shared" si="17"/>
        <v>0</v>
      </c>
      <c r="O62" s="27">
        <f t="shared" si="17"/>
        <v>0</v>
      </c>
      <c r="P62" s="27">
        <f t="shared" si="17"/>
        <v>0</v>
      </c>
      <c r="Q62" s="27">
        <f t="shared" si="17"/>
        <v>0</v>
      </c>
      <c r="R62" s="27">
        <f t="shared" si="17"/>
        <v>0</v>
      </c>
      <c r="S62" s="66"/>
    </row>
    <row r="63" spans="1:19" ht="18" customHeight="1">
      <c r="A63" s="78"/>
      <c r="B63" s="81"/>
      <c r="C63" s="69"/>
      <c r="D63" s="72"/>
      <c r="E63" s="75"/>
      <c r="F63" s="84"/>
      <c r="G63" s="20"/>
      <c r="H63" s="21" t="s">
        <v>8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66"/>
    </row>
    <row r="64" spans="1:19" ht="18" customHeight="1" thickBot="1">
      <c r="A64" s="79"/>
      <c r="B64" s="82"/>
      <c r="C64" s="70"/>
      <c r="D64" s="73"/>
      <c r="E64" s="76"/>
      <c r="F64" s="85"/>
      <c r="G64" s="22"/>
      <c r="H64" s="23" t="s">
        <v>9</v>
      </c>
      <c r="I64" s="29" t="e">
        <f aca="true" t="shared" si="18" ref="I64:R64">2.8/(I61/500)^3</f>
        <v>#DIV/0!</v>
      </c>
      <c r="J64" s="29" t="e">
        <f t="shared" si="18"/>
        <v>#DIV/0!</v>
      </c>
      <c r="K64" s="29" t="e">
        <f t="shared" si="18"/>
        <v>#DIV/0!</v>
      </c>
      <c r="L64" s="29" t="e">
        <f t="shared" si="18"/>
        <v>#DIV/0!</v>
      </c>
      <c r="M64" s="29" t="e">
        <f t="shared" si="18"/>
        <v>#DIV/0!</v>
      </c>
      <c r="N64" s="29" t="e">
        <f t="shared" si="18"/>
        <v>#DIV/0!</v>
      </c>
      <c r="O64" s="29" t="e">
        <f t="shared" si="18"/>
        <v>#DIV/0!</v>
      </c>
      <c r="P64" s="29" t="e">
        <f t="shared" si="18"/>
        <v>#DIV/0!</v>
      </c>
      <c r="Q64" s="29" t="e">
        <f t="shared" si="18"/>
        <v>#DIV/0!</v>
      </c>
      <c r="R64" s="29" t="e">
        <f t="shared" si="18"/>
        <v>#DIV/0!</v>
      </c>
      <c r="S64" s="67"/>
    </row>
    <row r="65" spans="1:19" ht="18" customHeight="1" thickTop="1">
      <c r="A65" s="77"/>
      <c r="B65" s="80"/>
      <c r="C65" s="68"/>
      <c r="D65" s="71" t="e">
        <f>VLOOKUP(C65,$C$1:$E$12,3,FALSE)/(R65*24*60*60)</f>
        <v>#N/A</v>
      </c>
      <c r="E65" s="74"/>
      <c r="F65" s="83"/>
      <c r="G65" s="16"/>
      <c r="H65" s="17" t="s">
        <v>5</v>
      </c>
      <c r="I65" s="24">
        <f>I66/86400</f>
        <v>0</v>
      </c>
      <c r="J65" s="24">
        <f>(I66+J66)/86400</f>
        <v>0</v>
      </c>
      <c r="K65" s="24">
        <f>(I66+J66+K66)/86400</f>
        <v>0</v>
      </c>
      <c r="L65" s="24">
        <f>(I66+J66+K66+L66)/86400</f>
        <v>0</v>
      </c>
      <c r="M65" s="24">
        <f>(I66+J66+K66+L66+M66)/86400</f>
        <v>0</v>
      </c>
      <c r="N65" s="24">
        <f>(I66+J66+K66+L66+M66+N66)/86400</f>
        <v>0</v>
      </c>
      <c r="O65" s="24">
        <f>(I66+J66+K66+L66+M66+N66+O66)/86400</f>
        <v>0</v>
      </c>
      <c r="P65" s="24">
        <f>(I66+J66+K66+L66+M66+N66+O66+P66)/86400</f>
        <v>0</v>
      </c>
      <c r="Q65" s="24">
        <f>(I66+J66+K66+L66+M66+N66+O66+P66+Q66)/86400</f>
        <v>0</v>
      </c>
      <c r="R65" s="25">
        <f>(I66+J66+K66+L66+M66+N66+O66+P66+Q66+R66)/86400</f>
        <v>0</v>
      </c>
      <c r="S65" s="65"/>
    </row>
    <row r="66" spans="1:19" ht="18" customHeight="1">
      <c r="A66" s="78"/>
      <c r="B66" s="81"/>
      <c r="C66" s="69"/>
      <c r="D66" s="72"/>
      <c r="E66" s="75"/>
      <c r="F66" s="84"/>
      <c r="G66" s="18"/>
      <c r="H66" s="19" t="s">
        <v>12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66"/>
    </row>
    <row r="67" spans="1:19" ht="18" customHeight="1">
      <c r="A67" s="78"/>
      <c r="B67" s="81"/>
      <c r="C67" s="69"/>
      <c r="D67" s="72"/>
      <c r="E67" s="75"/>
      <c r="F67" s="84"/>
      <c r="G67" s="20"/>
      <c r="H67" s="21" t="s">
        <v>10</v>
      </c>
      <c r="I67" s="27">
        <f aca="true" t="shared" si="19" ref="I67:R67">I66*2/172800</f>
        <v>0</v>
      </c>
      <c r="J67" s="27">
        <f t="shared" si="19"/>
        <v>0</v>
      </c>
      <c r="K67" s="27">
        <f t="shared" si="19"/>
        <v>0</v>
      </c>
      <c r="L67" s="27">
        <f t="shared" si="19"/>
        <v>0</v>
      </c>
      <c r="M67" s="27">
        <f t="shared" si="19"/>
        <v>0</v>
      </c>
      <c r="N67" s="27">
        <f t="shared" si="19"/>
        <v>0</v>
      </c>
      <c r="O67" s="27">
        <f t="shared" si="19"/>
        <v>0</v>
      </c>
      <c r="P67" s="27">
        <f t="shared" si="19"/>
        <v>0</v>
      </c>
      <c r="Q67" s="27">
        <f t="shared" si="19"/>
        <v>0</v>
      </c>
      <c r="R67" s="27">
        <f t="shared" si="19"/>
        <v>0</v>
      </c>
      <c r="S67" s="66"/>
    </row>
    <row r="68" spans="1:19" ht="18" customHeight="1">
      <c r="A68" s="78"/>
      <c r="B68" s="81"/>
      <c r="C68" s="69"/>
      <c r="D68" s="72"/>
      <c r="E68" s="75"/>
      <c r="F68" s="84"/>
      <c r="G68" s="20"/>
      <c r="H68" s="21" t="s">
        <v>8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66"/>
    </row>
    <row r="69" spans="1:19" ht="18" customHeight="1" thickBot="1">
      <c r="A69" s="79"/>
      <c r="B69" s="82"/>
      <c r="C69" s="70"/>
      <c r="D69" s="73"/>
      <c r="E69" s="76"/>
      <c r="F69" s="85"/>
      <c r="G69" s="22"/>
      <c r="H69" s="23" t="s">
        <v>9</v>
      </c>
      <c r="I69" s="29" t="e">
        <f aca="true" t="shared" si="20" ref="I69:R69">2.8/(I66/500)^3</f>
        <v>#DIV/0!</v>
      </c>
      <c r="J69" s="29" t="e">
        <f t="shared" si="20"/>
        <v>#DIV/0!</v>
      </c>
      <c r="K69" s="29" t="e">
        <f t="shared" si="20"/>
        <v>#DIV/0!</v>
      </c>
      <c r="L69" s="29" t="e">
        <f t="shared" si="20"/>
        <v>#DIV/0!</v>
      </c>
      <c r="M69" s="29" t="e">
        <f t="shared" si="20"/>
        <v>#DIV/0!</v>
      </c>
      <c r="N69" s="29" t="e">
        <f t="shared" si="20"/>
        <v>#DIV/0!</v>
      </c>
      <c r="O69" s="29" t="e">
        <f t="shared" si="20"/>
        <v>#DIV/0!</v>
      </c>
      <c r="P69" s="29" t="e">
        <f t="shared" si="20"/>
        <v>#DIV/0!</v>
      </c>
      <c r="Q69" s="29" t="e">
        <f t="shared" si="20"/>
        <v>#DIV/0!</v>
      </c>
      <c r="R69" s="29" t="e">
        <f t="shared" si="20"/>
        <v>#DIV/0!</v>
      </c>
      <c r="S69" s="67"/>
    </row>
    <row r="70" spans="1:19" ht="18" customHeight="1" thickTop="1">
      <c r="A70" s="77"/>
      <c r="B70" s="80"/>
      <c r="C70" s="68"/>
      <c r="D70" s="71" t="e">
        <f>VLOOKUP(C70,$C$1:$E$12,3,FALSE)/(R70*24*60*60)</f>
        <v>#N/A</v>
      </c>
      <c r="E70" s="74"/>
      <c r="F70" s="83"/>
      <c r="G70" s="16"/>
      <c r="H70" s="17" t="s">
        <v>5</v>
      </c>
      <c r="I70" s="24">
        <f>I71/86400</f>
        <v>0</v>
      </c>
      <c r="J70" s="24">
        <f>(I71+J71)/86400</f>
        <v>0</v>
      </c>
      <c r="K70" s="24">
        <f>(I71+J71+K71)/86400</f>
        <v>0</v>
      </c>
      <c r="L70" s="24">
        <f>(I71+J71+K71+L71)/86400</f>
        <v>0</v>
      </c>
      <c r="M70" s="24">
        <f>(I71+J71+K71+L71+M71)/86400</f>
        <v>0</v>
      </c>
      <c r="N70" s="24">
        <f>(I71+J71+K71+L71+M71+N71)/86400</f>
        <v>0</v>
      </c>
      <c r="O70" s="24">
        <f>(I71+J71+K71+L71+M71+N71+O71)/86400</f>
        <v>0</v>
      </c>
      <c r="P70" s="24">
        <f>(I71+J71+K71+L71+M71+N71+O71+P71)/86400</f>
        <v>0</v>
      </c>
      <c r="Q70" s="24">
        <f>(I71+J71+K71+L71+M71+N71+O71+P71+Q71)/86400</f>
        <v>0</v>
      </c>
      <c r="R70" s="25">
        <f>(I71+J71+K71+L71+M71+N71+O71+P71+Q71+R71)/86400</f>
        <v>0</v>
      </c>
      <c r="S70" s="65"/>
    </row>
    <row r="71" spans="1:19" ht="18" customHeight="1">
      <c r="A71" s="78"/>
      <c r="B71" s="81"/>
      <c r="C71" s="69"/>
      <c r="D71" s="72"/>
      <c r="E71" s="75"/>
      <c r="F71" s="84"/>
      <c r="G71" s="18"/>
      <c r="H71" s="19" t="s">
        <v>12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66"/>
    </row>
    <row r="72" spans="1:19" ht="18" customHeight="1">
      <c r="A72" s="78"/>
      <c r="B72" s="81"/>
      <c r="C72" s="69"/>
      <c r="D72" s="72"/>
      <c r="E72" s="75"/>
      <c r="F72" s="84"/>
      <c r="G72" s="20"/>
      <c r="H72" s="21" t="s">
        <v>10</v>
      </c>
      <c r="I72" s="27">
        <f aca="true" t="shared" si="21" ref="I72:R72">I71*2/172800</f>
        <v>0</v>
      </c>
      <c r="J72" s="27">
        <f t="shared" si="21"/>
        <v>0</v>
      </c>
      <c r="K72" s="27">
        <f t="shared" si="21"/>
        <v>0</v>
      </c>
      <c r="L72" s="27">
        <f t="shared" si="21"/>
        <v>0</v>
      </c>
      <c r="M72" s="27">
        <f t="shared" si="21"/>
        <v>0</v>
      </c>
      <c r="N72" s="27">
        <f t="shared" si="21"/>
        <v>0</v>
      </c>
      <c r="O72" s="27">
        <f t="shared" si="21"/>
        <v>0</v>
      </c>
      <c r="P72" s="27">
        <f t="shared" si="21"/>
        <v>0</v>
      </c>
      <c r="Q72" s="27">
        <f t="shared" si="21"/>
        <v>0</v>
      </c>
      <c r="R72" s="27">
        <f t="shared" si="21"/>
        <v>0</v>
      </c>
      <c r="S72" s="66"/>
    </row>
    <row r="73" spans="1:19" ht="18" customHeight="1">
      <c r="A73" s="78"/>
      <c r="B73" s="81"/>
      <c r="C73" s="69"/>
      <c r="D73" s="72"/>
      <c r="E73" s="75"/>
      <c r="F73" s="84"/>
      <c r="G73" s="20"/>
      <c r="H73" s="21" t="s">
        <v>8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66"/>
    </row>
    <row r="74" spans="1:19" ht="18" customHeight="1" thickBot="1">
      <c r="A74" s="79"/>
      <c r="B74" s="82"/>
      <c r="C74" s="70"/>
      <c r="D74" s="73"/>
      <c r="E74" s="76"/>
      <c r="F74" s="85"/>
      <c r="G74" s="22"/>
      <c r="H74" s="23" t="s">
        <v>9</v>
      </c>
      <c r="I74" s="29" t="e">
        <f aca="true" t="shared" si="22" ref="I74:R74">2.8/(I71/500)^3</f>
        <v>#DIV/0!</v>
      </c>
      <c r="J74" s="29" t="e">
        <f t="shared" si="22"/>
        <v>#DIV/0!</v>
      </c>
      <c r="K74" s="29" t="e">
        <f t="shared" si="22"/>
        <v>#DIV/0!</v>
      </c>
      <c r="L74" s="29" t="e">
        <f t="shared" si="22"/>
        <v>#DIV/0!</v>
      </c>
      <c r="M74" s="29" t="e">
        <f t="shared" si="22"/>
        <v>#DIV/0!</v>
      </c>
      <c r="N74" s="29" t="e">
        <f t="shared" si="22"/>
        <v>#DIV/0!</v>
      </c>
      <c r="O74" s="29" t="e">
        <f t="shared" si="22"/>
        <v>#DIV/0!</v>
      </c>
      <c r="P74" s="29" t="e">
        <f t="shared" si="22"/>
        <v>#DIV/0!</v>
      </c>
      <c r="Q74" s="29" t="e">
        <f t="shared" si="22"/>
        <v>#DIV/0!</v>
      </c>
      <c r="R74" s="29" t="e">
        <f t="shared" si="22"/>
        <v>#DIV/0!</v>
      </c>
      <c r="S74" s="67"/>
    </row>
    <row r="75" spans="1:19" ht="18" customHeight="1" thickTop="1">
      <c r="A75" s="77"/>
      <c r="B75" s="80"/>
      <c r="C75" s="68"/>
      <c r="D75" s="71" t="e">
        <f>VLOOKUP(C75,$C$1:$E$12,3,FALSE)/(R75*24*60*60)</f>
        <v>#N/A</v>
      </c>
      <c r="E75" s="74"/>
      <c r="F75" s="83"/>
      <c r="G75" s="16"/>
      <c r="H75" s="17" t="s">
        <v>5</v>
      </c>
      <c r="I75" s="24">
        <f>I76/86400</f>
        <v>0</v>
      </c>
      <c r="J75" s="24">
        <f>(I76+J76)/86400</f>
        <v>0</v>
      </c>
      <c r="K75" s="24">
        <f>(I76+J76+K76)/86400</f>
        <v>0</v>
      </c>
      <c r="L75" s="24">
        <f>(I76+J76+K76+L76)/86400</f>
        <v>0</v>
      </c>
      <c r="M75" s="24">
        <f>(I76+J76+K76+L76+M76)/86400</f>
        <v>0</v>
      </c>
      <c r="N75" s="24">
        <f>(I76+J76+K76+L76+M76+N76)/86400</f>
        <v>0</v>
      </c>
      <c r="O75" s="24">
        <f>(I76+J76+K76+L76+M76+N76+O76)/86400</f>
        <v>0</v>
      </c>
      <c r="P75" s="24">
        <f>(I76+J76+K76+L76+M76+N76+O76+P76)/86400</f>
        <v>0</v>
      </c>
      <c r="Q75" s="24">
        <f>(I76+J76+K76+L76+M76+N76+O76+P76+Q76)/86400</f>
        <v>0</v>
      </c>
      <c r="R75" s="25">
        <f>(I76+J76+K76+L76+M76+N76+O76+P76+Q76+R76)/86400</f>
        <v>0</v>
      </c>
      <c r="S75" s="65"/>
    </row>
    <row r="76" spans="1:19" ht="18" customHeight="1">
      <c r="A76" s="78"/>
      <c r="B76" s="81"/>
      <c r="C76" s="69"/>
      <c r="D76" s="72"/>
      <c r="E76" s="75"/>
      <c r="F76" s="84"/>
      <c r="G76" s="18"/>
      <c r="H76" s="19" t="s">
        <v>12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66"/>
    </row>
    <row r="77" spans="1:19" ht="18" customHeight="1">
      <c r="A77" s="78"/>
      <c r="B77" s="81"/>
      <c r="C77" s="69"/>
      <c r="D77" s="72"/>
      <c r="E77" s="75"/>
      <c r="F77" s="84"/>
      <c r="G77" s="20"/>
      <c r="H77" s="21" t="s">
        <v>10</v>
      </c>
      <c r="I77" s="27">
        <f aca="true" t="shared" si="23" ref="I77:R77">I76*2/172800</f>
        <v>0</v>
      </c>
      <c r="J77" s="27">
        <f t="shared" si="23"/>
        <v>0</v>
      </c>
      <c r="K77" s="27">
        <f t="shared" si="23"/>
        <v>0</v>
      </c>
      <c r="L77" s="27">
        <f t="shared" si="23"/>
        <v>0</v>
      </c>
      <c r="M77" s="27">
        <f t="shared" si="23"/>
        <v>0</v>
      </c>
      <c r="N77" s="27">
        <f t="shared" si="23"/>
        <v>0</v>
      </c>
      <c r="O77" s="27">
        <f t="shared" si="23"/>
        <v>0</v>
      </c>
      <c r="P77" s="27">
        <f t="shared" si="23"/>
        <v>0</v>
      </c>
      <c r="Q77" s="27">
        <f t="shared" si="23"/>
        <v>0</v>
      </c>
      <c r="R77" s="27">
        <f t="shared" si="23"/>
        <v>0</v>
      </c>
      <c r="S77" s="66"/>
    </row>
    <row r="78" spans="1:19" ht="18" customHeight="1">
      <c r="A78" s="78"/>
      <c r="B78" s="81"/>
      <c r="C78" s="69"/>
      <c r="D78" s="72"/>
      <c r="E78" s="75"/>
      <c r="F78" s="84"/>
      <c r="G78" s="20"/>
      <c r="H78" s="21" t="s">
        <v>8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66"/>
    </row>
    <row r="79" spans="1:19" ht="18" customHeight="1" thickBot="1">
      <c r="A79" s="79"/>
      <c r="B79" s="82"/>
      <c r="C79" s="70"/>
      <c r="D79" s="73"/>
      <c r="E79" s="76"/>
      <c r="F79" s="85"/>
      <c r="G79" s="22"/>
      <c r="H79" s="23" t="s">
        <v>9</v>
      </c>
      <c r="I79" s="29" t="e">
        <f aca="true" t="shared" si="24" ref="I79:R79">2.8/(I76/500)^3</f>
        <v>#DIV/0!</v>
      </c>
      <c r="J79" s="29" t="e">
        <f t="shared" si="24"/>
        <v>#DIV/0!</v>
      </c>
      <c r="K79" s="29" t="e">
        <f t="shared" si="24"/>
        <v>#DIV/0!</v>
      </c>
      <c r="L79" s="29" t="e">
        <f t="shared" si="24"/>
        <v>#DIV/0!</v>
      </c>
      <c r="M79" s="29" t="e">
        <f t="shared" si="24"/>
        <v>#DIV/0!</v>
      </c>
      <c r="N79" s="29" t="e">
        <f t="shared" si="24"/>
        <v>#DIV/0!</v>
      </c>
      <c r="O79" s="29" t="e">
        <f t="shared" si="24"/>
        <v>#DIV/0!</v>
      </c>
      <c r="P79" s="29" t="e">
        <f t="shared" si="24"/>
        <v>#DIV/0!</v>
      </c>
      <c r="Q79" s="29" t="e">
        <f t="shared" si="24"/>
        <v>#DIV/0!</v>
      </c>
      <c r="R79" s="29" t="e">
        <f t="shared" si="24"/>
        <v>#DIV/0!</v>
      </c>
      <c r="S79" s="67"/>
    </row>
    <row r="80" spans="1:19" ht="18" customHeight="1" thickTop="1">
      <c r="A80" s="77"/>
      <c r="B80" s="80"/>
      <c r="C80" s="68"/>
      <c r="D80" s="71" t="e">
        <f>VLOOKUP(C80,$C$1:$E$12,3,FALSE)/(R80*24*60*60)</f>
        <v>#N/A</v>
      </c>
      <c r="E80" s="74"/>
      <c r="F80" s="83"/>
      <c r="G80" s="16"/>
      <c r="H80" s="17" t="s">
        <v>5</v>
      </c>
      <c r="I80" s="24">
        <f>I81/86400</f>
        <v>0</v>
      </c>
      <c r="J80" s="24">
        <f>(I81+J81)/86400</f>
        <v>0</v>
      </c>
      <c r="K80" s="24">
        <f>(I81+J81+K81)/86400</f>
        <v>0</v>
      </c>
      <c r="L80" s="24">
        <f>(I81+J81+K81+L81)/86400</f>
        <v>0</v>
      </c>
      <c r="M80" s="24">
        <f>(I81+J81+K81+L81+M81)/86400</f>
        <v>0</v>
      </c>
      <c r="N80" s="24">
        <f>(I81+J81+K81+L81+M81+N81)/86400</f>
        <v>0</v>
      </c>
      <c r="O80" s="24">
        <f>(I81+J81+K81+L81+M81+N81+O81)/86400</f>
        <v>0</v>
      </c>
      <c r="P80" s="24">
        <f>(I81+J81+K81+L81+M81+N81+O81+P81)/86400</f>
        <v>0</v>
      </c>
      <c r="Q80" s="24">
        <f>(I81+J81+K81+L81+M81+N81+O81+P81+Q81)/86400</f>
        <v>0</v>
      </c>
      <c r="R80" s="25">
        <f>(I81+J81+K81+L81+M81+N81+O81+P81+Q81+R81)/86400</f>
        <v>0</v>
      </c>
      <c r="S80" s="65"/>
    </row>
    <row r="81" spans="1:19" ht="18" customHeight="1">
      <c r="A81" s="78"/>
      <c r="B81" s="81"/>
      <c r="C81" s="69"/>
      <c r="D81" s="72"/>
      <c r="E81" s="75"/>
      <c r="F81" s="84"/>
      <c r="G81" s="18"/>
      <c r="H81" s="19" t="s">
        <v>12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66"/>
    </row>
    <row r="82" spans="1:19" ht="18" customHeight="1">
      <c r="A82" s="78"/>
      <c r="B82" s="81"/>
      <c r="C82" s="69"/>
      <c r="D82" s="72"/>
      <c r="E82" s="75"/>
      <c r="F82" s="84"/>
      <c r="G82" s="20"/>
      <c r="H82" s="21" t="s">
        <v>10</v>
      </c>
      <c r="I82" s="27">
        <f aca="true" t="shared" si="25" ref="I82:R82">I81*2/172800</f>
        <v>0</v>
      </c>
      <c r="J82" s="27">
        <f t="shared" si="25"/>
        <v>0</v>
      </c>
      <c r="K82" s="27">
        <f t="shared" si="25"/>
        <v>0</v>
      </c>
      <c r="L82" s="27">
        <f t="shared" si="25"/>
        <v>0</v>
      </c>
      <c r="M82" s="27">
        <f t="shared" si="25"/>
        <v>0</v>
      </c>
      <c r="N82" s="27">
        <f t="shared" si="25"/>
        <v>0</v>
      </c>
      <c r="O82" s="27">
        <f t="shared" si="25"/>
        <v>0</v>
      </c>
      <c r="P82" s="27">
        <f t="shared" si="25"/>
        <v>0</v>
      </c>
      <c r="Q82" s="27">
        <f t="shared" si="25"/>
        <v>0</v>
      </c>
      <c r="R82" s="27">
        <f t="shared" si="25"/>
        <v>0</v>
      </c>
      <c r="S82" s="66"/>
    </row>
    <row r="83" spans="1:19" ht="18" customHeight="1">
      <c r="A83" s="78"/>
      <c r="B83" s="81"/>
      <c r="C83" s="69"/>
      <c r="D83" s="72"/>
      <c r="E83" s="75"/>
      <c r="F83" s="84"/>
      <c r="G83" s="20"/>
      <c r="H83" s="21" t="s">
        <v>8</v>
      </c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66"/>
    </row>
    <row r="84" spans="1:19" ht="18" customHeight="1" thickBot="1">
      <c r="A84" s="79"/>
      <c r="B84" s="82"/>
      <c r="C84" s="70"/>
      <c r="D84" s="73"/>
      <c r="E84" s="76"/>
      <c r="F84" s="85"/>
      <c r="G84" s="22"/>
      <c r="H84" s="23" t="s">
        <v>9</v>
      </c>
      <c r="I84" s="29" t="e">
        <f aca="true" t="shared" si="26" ref="I84:R84">2.8/(I81/500)^3</f>
        <v>#DIV/0!</v>
      </c>
      <c r="J84" s="29" t="e">
        <f t="shared" si="26"/>
        <v>#DIV/0!</v>
      </c>
      <c r="K84" s="29" t="e">
        <f t="shared" si="26"/>
        <v>#DIV/0!</v>
      </c>
      <c r="L84" s="29" t="e">
        <f t="shared" si="26"/>
        <v>#DIV/0!</v>
      </c>
      <c r="M84" s="29" t="e">
        <f t="shared" si="26"/>
        <v>#DIV/0!</v>
      </c>
      <c r="N84" s="29" t="e">
        <f t="shared" si="26"/>
        <v>#DIV/0!</v>
      </c>
      <c r="O84" s="29" t="e">
        <f t="shared" si="26"/>
        <v>#DIV/0!</v>
      </c>
      <c r="P84" s="29" t="e">
        <f t="shared" si="26"/>
        <v>#DIV/0!</v>
      </c>
      <c r="Q84" s="29" t="e">
        <f t="shared" si="26"/>
        <v>#DIV/0!</v>
      </c>
      <c r="R84" s="29" t="e">
        <f t="shared" si="26"/>
        <v>#DIV/0!</v>
      </c>
      <c r="S84" s="67"/>
    </row>
    <row r="85" spans="1:19" ht="18" customHeight="1" thickTop="1">
      <c r="A85" s="77"/>
      <c r="B85" s="80"/>
      <c r="C85" s="68"/>
      <c r="D85" s="71" t="e">
        <f>VLOOKUP(C85,$C$1:$E$12,3,FALSE)/(R85*24*60*60)</f>
        <v>#N/A</v>
      </c>
      <c r="E85" s="74"/>
      <c r="F85" s="83"/>
      <c r="G85" s="16"/>
      <c r="H85" s="17" t="s">
        <v>5</v>
      </c>
      <c r="I85" s="24">
        <f>I86/86400</f>
        <v>0</v>
      </c>
      <c r="J85" s="24">
        <f>(I86+J86)/86400</f>
        <v>0</v>
      </c>
      <c r="K85" s="24">
        <f>(I86+J86+K86)/86400</f>
        <v>0</v>
      </c>
      <c r="L85" s="24">
        <f>(I86+J86+K86+L86)/86400</f>
        <v>0</v>
      </c>
      <c r="M85" s="24">
        <f>(I86+J86+K86+L86+M86)/86400</f>
        <v>0</v>
      </c>
      <c r="N85" s="24">
        <f>(I86+J86+K86+L86+M86+N86)/86400</f>
        <v>0</v>
      </c>
      <c r="O85" s="24">
        <f>(I86+J86+K86+L86+M86+N86+O86)/86400</f>
        <v>0</v>
      </c>
      <c r="P85" s="24">
        <f>(I86+J86+K86+L86+M86+N86+O86+P86)/86400</f>
        <v>0</v>
      </c>
      <c r="Q85" s="24">
        <f>(I86+J86+K86+L86+M86+N86+O86+P86+Q86)/86400</f>
        <v>0</v>
      </c>
      <c r="R85" s="25">
        <f>(I86+J86+K86+L86+M86+N86+O86+P86+Q86+R86)/86400</f>
        <v>0</v>
      </c>
      <c r="S85" s="65"/>
    </row>
    <row r="86" spans="1:19" ht="18" customHeight="1">
      <c r="A86" s="78"/>
      <c r="B86" s="81"/>
      <c r="C86" s="69"/>
      <c r="D86" s="72"/>
      <c r="E86" s="75"/>
      <c r="F86" s="84"/>
      <c r="G86" s="18"/>
      <c r="H86" s="19" t="s">
        <v>12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66"/>
    </row>
    <row r="87" spans="1:19" ht="18" customHeight="1">
      <c r="A87" s="78"/>
      <c r="B87" s="81"/>
      <c r="C87" s="69"/>
      <c r="D87" s="72"/>
      <c r="E87" s="75"/>
      <c r="F87" s="84"/>
      <c r="G87" s="20"/>
      <c r="H87" s="21" t="s">
        <v>10</v>
      </c>
      <c r="I87" s="27">
        <f aca="true" t="shared" si="27" ref="I87:R87">I86*2/172800</f>
        <v>0</v>
      </c>
      <c r="J87" s="27">
        <f t="shared" si="27"/>
        <v>0</v>
      </c>
      <c r="K87" s="27">
        <f t="shared" si="27"/>
        <v>0</v>
      </c>
      <c r="L87" s="27">
        <f t="shared" si="27"/>
        <v>0</v>
      </c>
      <c r="M87" s="27">
        <f t="shared" si="27"/>
        <v>0</v>
      </c>
      <c r="N87" s="27">
        <f t="shared" si="27"/>
        <v>0</v>
      </c>
      <c r="O87" s="27">
        <f t="shared" si="27"/>
        <v>0</v>
      </c>
      <c r="P87" s="27">
        <f t="shared" si="27"/>
        <v>0</v>
      </c>
      <c r="Q87" s="27">
        <f t="shared" si="27"/>
        <v>0</v>
      </c>
      <c r="R87" s="27">
        <f t="shared" si="27"/>
        <v>0</v>
      </c>
      <c r="S87" s="66"/>
    </row>
    <row r="88" spans="1:19" ht="18" customHeight="1">
      <c r="A88" s="78"/>
      <c r="B88" s="81"/>
      <c r="C88" s="69"/>
      <c r="D88" s="72"/>
      <c r="E88" s="75"/>
      <c r="F88" s="84"/>
      <c r="G88" s="20"/>
      <c r="H88" s="21" t="s">
        <v>8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66"/>
    </row>
    <row r="89" spans="1:19" ht="18" customHeight="1" thickBot="1">
      <c r="A89" s="79"/>
      <c r="B89" s="82"/>
      <c r="C89" s="70"/>
      <c r="D89" s="73"/>
      <c r="E89" s="76"/>
      <c r="F89" s="85"/>
      <c r="G89" s="22"/>
      <c r="H89" s="23" t="s">
        <v>9</v>
      </c>
      <c r="I89" s="29" t="e">
        <f aca="true" t="shared" si="28" ref="I89:R89">2.8/(I86/500)^3</f>
        <v>#DIV/0!</v>
      </c>
      <c r="J89" s="29" t="e">
        <f t="shared" si="28"/>
        <v>#DIV/0!</v>
      </c>
      <c r="K89" s="29" t="e">
        <f t="shared" si="28"/>
        <v>#DIV/0!</v>
      </c>
      <c r="L89" s="29" t="e">
        <f t="shared" si="28"/>
        <v>#DIV/0!</v>
      </c>
      <c r="M89" s="29" t="e">
        <f t="shared" si="28"/>
        <v>#DIV/0!</v>
      </c>
      <c r="N89" s="29" t="e">
        <f t="shared" si="28"/>
        <v>#DIV/0!</v>
      </c>
      <c r="O89" s="29" t="e">
        <f t="shared" si="28"/>
        <v>#DIV/0!</v>
      </c>
      <c r="P89" s="29" t="e">
        <f t="shared" si="28"/>
        <v>#DIV/0!</v>
      </c>
      <c r="Q89" s="29" t="e">
        <f t="shared" si="28"/>
        <v>#DIV/0!</v>
      </c>
      <c r="R89" s="29" t="e">
        <f t="shared" si="28"/>
        <v>#DIV/0!</v>
      </c>
      <c r="S89" s="67"/>
    </row>
    <row r="90" spans="1:19" ht="18" customHeight="1" thickTop="1">
      <c r="A90" s="77"/>
      <c r="B90" s="80"/>
      <c r="C90" s="68"/>
      <c r="D90" s="71" t="e">
        <f>VLOOKUP(C90,$C$1:$E$12,3,FALSE)/(R90*24*60*60)</f>
        <v>#N/A</v>
      </c>
      <c r="E90" s="74"/>
      <c r="F90" s="83"/>
      <c r="G90" s="16"/>
      <c r="H90" s="17" t="s">
        <v>5</v>
      </c>
      <c r="I90" s="24">
        <f>I91/86400</f>
        <v>0</v>
      </c>
      <c r="J90" s="24">
        <f>(I91+J91)/86400</f>
        <v>0</v>
      </c>
      <c r="K90" s="24">
        <f>(I91+J91+K91)/86400</f>
        <v>0</v>
      </c>
      <c r="L90" s="24">
        <f>(I91+J91+K91+L91)/86400</f>
        <v>0</v>
      </c>
      <c r="M90" s="24">
        <f>(I91+J91+K91+L91+M91)/86400</f>
        <v>0</v>
      </c>
      <c r="N90" s="24">
        <f>(I91+J91+K91+L91+M91+N91)/86400</f>
        <v>0</v>
      </c>
      <c r="O90" s="24">
        <f>(I91+J91+K91+L91+M91+N91+O91)/86400</f>
        <v>0</v>
      </c>
      <c r="P90" s="24">
        <f>(I91+J91+K91+L91+M91+N91+O91+P91)/86400</f>
        <v>0</v>
      </c>
      <c r="Q90" s="24">
        <f>(I91+J91+K91+L91+M91+N91+O91+P91+Q91)/86400</f>
        <v>0</v>
      </c>
      <c r="R90" s="25">
        <f>(I91+J91+K91+L91+M91+N91+O91+P91+Q91+R91)/86400</f>
        <v>0</v>
      </c>
      <c r="S90" s="65"/>
    </row>
    <row r="91" spans="1:19" ht="18" customHeight="1">
      <c r="A91" s="78"/>
      <c r="B91" s="81"/>
      <c r="C91" s="69"/>
      <c r="D91" s="72"/>
      <c r="E91" s="75"/>
      <c r="F91" s="84"/>
      <c r="G91" s="18"/>
      <c r="H91" s="19" t="s">
        <v>12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66"/>
    </row>
    <row r="92" spans="1:19" ht="18" customHeight="1">
      <c r="A92" s="78"/>
      <c r="B92" s="81"/>
      <c r="C92" s="69"/>
      <c r="D92" s="72"/>
      <c r="E92" s="75"/>
      <c r="F92" s="84"/>
      <c r="G92" s="20"/>
      <c r="H92" s="21" t="s">
        <v>10</v>
      </c>
      <c r="I92" s="27">
        <f aca="true" t="shared" si="29" ref="I92:R92">I91*2/172800</f>
        <v>0</v>
      </c>
      <c r="J92" s="27">
        <f t="shared" si="29"/>
        <v>0</v>
      </c>
      <c r="K92" s="27">
        <f t="shared" si="29"/>
        <v>0</v>
      </c>
      <c r="L92" s="27">
        <f t="shared" si="29"/>
        <v>0</v>
      </c>
      <c r="M92" s="27">
        <f t="shared" si="29"/>
        <v>0</v>
      </c>
      <c r="N92" s="27">
        <f t="shared" si="29"/>
        <v>0</v>
      </c>
      <c r="O92" s="27">
        <f t="shared" si="29"/>
        <v>0</v>
      </c>
      <c r="P92" s="27">
        <f t="shared" si="29"/>
        <v>0</v>
      </c>
      <c r="Q92" s="27">
        <f t="shared" si="29"/>
        <v>0</v>
      </c>
      <c r="R92" s="27">
        <f t="shared" si="29"/>
        <v>0</v>
      </c>
      <c r="S92" s="66"/>
    </row>
    <row r="93" spans="1:19" ht="18" customHeight="1">
      <c r="A93" s="78"/>
      <c r="B93" s="81"/>
      <c r="C93" s="69"/>
      <c r="D93" s="72"/>
      <c r="E93" s="75"/>
      <c r="F93" s="84"/>
      <c r="G93" s="20"/>
      <c r="H93" s="21" t="s">
        <v>8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66"/>
    </row>
    <row r="94" spans="1:19" ht="18" customHeight="1" thickBot="1">
      <c r="A94" s="79"/>
      <c r="B94" s="82"/>
      <c r="C94" s="70"/>
      <c r="D94" s="73"/>
      <c r="E94" s="76"/>
      <c r="F94" s="85"/>
      <c r="G94" s="22"/>
      <c r="H94" s="23" t="s">
        <v>9</v>
      </c>
      <c r="I94" s="29" t="e">
        <f aca="true" t="shared" si="30" ref="I94:R94">2.8/(I91/500)^3</f>
        <v>#DIV/0!</v>
      </c>
      <c r="J94" s="29" t="e">
        <f t="shared" si="30"/>
        <v>#DIV/0!</v>
      </c>
      <c r="K94" s="29" t="e">
        <f t="shared" si="30"/>
        <v>#DIV/0!</v>
      </c>
      <c r="L94" s="29" t="e">
        <f t="shared" si="30"/>
        <v>#DIV/0!</v>
      </c>
      <c r="M94" s="29" t="e">
        <f t="shared" si="30"/>
        <v>#DIV/0!</v>
      </c>
      <c r="N94" s="29" t="e">
        <f t="shared" si="30"/>
        <v>#DIV/0!</v>
      </c>
      <c r="O94" s="29" t="e">
        <f t="shared" si="30"/>
        <v>#DIV/0!</v>
      </c>
      <c r="P94" s="29" t="e">
        <f t="shared" si="30"/>
        <v>#DIV/0!</v>
      </c>
      <c r="Q94" s="29" t="e">
        <f t="shared" si="30"/>
        <v>#DIV/0!</v>
      </c>
      <c r="R94" s="29" t="e">
        <f t="shared" si="30"/>
        <v>#DIV/0!</v>
      </c>
      <c r="S94" s="67"/>
    </row>
    <row r="95" spans="1:19" ht="18" customHeight="1" thickTop="1">
      <c r="A95" s="77"/>
      <c r="B95" s="80"/>
      <c r="C95" s="68"/>
      <c r="D95" s="71" t="e">
        <f>VLOOKUP(C95,$C$1:$E$12,3,FALSE)/(R95*24*60*60)</f>
        <v>#N/A</v>
      </c>
      <c r="E95" s="74"/>
      <c r="F95" s="83"/>
      <c r="G95" s="16"/>
      <c r="H95" s="17" t="s">
        <v>5</v>
      </c>
      <c r="I95" s="24">
        <f>I96/86400</f>
        <v>0</v>
      </c>
      <c r="J95" s="24">
        <f>(I96+J96)/86400</f>
        <v>0</v>
      </c>
      <c r="K95" s="24">
        <f>(I96+J96+K96)/86400</f>
        <v>0</v>
      </c>
      <c r="L95" s="24">
        <f>(I96+J96+K96+L96)/86400</f>
        <v>0</v>
      </c>
      <c r="M95" s="24">
        <f>(I96+J96+K96+L96+M96)/86400</f>
        <v>0</v>
      </c>
      <c r="N95" s="24">
        <f>(I96+J96+K96+L96+M96+N96)/86400</f>
        <v>0</v>
      </c>
      <c r="O95" s="24">
        <f>(I96+J96+K96+L96+M96+N96+O96)/86400</f>
        <v>0</v>
      </c>
      <c r="P95" s="24">
        <f>(I96+J96+K96+L96+M96+N96+O96+P96)/86400</f>
        <v>0</v>
      </c>
      <c r="Q95" s="24">
        <f>(I96+J96+K96+L96+M96+N96+O96+P96+Q96)/86400</f>
        <v>0</v>
      </c>
      <c r="R95" s="25">
        <f>(I96+J96+K96+L96+M96+N96+O96+P96+Q96+R96)/86400</f>
        <v>0</v>
      </c>
      <c r="S95" s="65"/>
    </row>
    <row r="96" spans="1:19" ht="18" customHeight="1">
      <c r="A96" s="78"/>
      <c r="B96" s="81"/>
      <c r="C96" s="69"/>
      <c r="D96" s="72"/>
      <c r="E96" s="75"/>
      <c r="F96" s="84"/>
      <c r="G96" s="18"/>
      <c r="H96" s="19" t="s">
        <v>12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66"/>
    </row>
    <row r="97" spans="1:19" ht="18" customHeight="1">
      <c r="A97" s="78"/>
      <c r="B97" s="81"/>
      <c r="C97" s="69"/>
      <c r="D97" s="72"/>
      <c r="E97" s="75"/>
      <c r="F97" s="84"/>
      <c r="G97" s="20"/>
      <c r="H97" s="21" t="s">
        <v>10</v>
      </c>
      <c r="I97" s="27">
        <f aca="true" t="shared" si="31" ref="I97:R97">I96*2/172800</f>
        <v>0</v>
      </c>
      <c r="J97" s="27">
        <f t="shared" si="31"/>
        <v>0</v>
      </c>
      <c r="K97" s="27">
        <f t="shared" si="31"/>
        <v>0</v>
      </c>
      <c r="L97" s="27">
        <f t="shared" si="31"/>
        <v>0</v>
      </c>
      <c r="M97" s="27">
        <f t="shared" si="31"/>
        <v>0</v>
      </c>
      <c r="N97" s="27">
        <f t="shared" si="31"/>
        <v>0</v>
      </c>
      <c r="O97" s="27">
        <f t="shared" si="31"/>
        <v>0</v>
      </c>
      <c r="P97" s="27">
        <f t="shared" si="31"/>
        <v>0</v>
      </c>
      <c r="Q97" s="27">
        <f t="shared" si="31"/>
        <v>0</v>
      </c>
      <c r="R97" s="27">
        <f t="shared" si="31"/>
        <v>0</v>
      </c>
      <c r="S97" s="66"/>
    </row>
    <row r="98" spans="1:19" ht="18" customHeight="1">
      <c r="A98" s="78"/>
      <c r="B98" s="81"/>
      <c r="C98" s="69"/>
      <c r="D98" s="72"/>
      <c r="E98" s="75"/>
      <c r="F98" s="84"/>
      <c r="G98" s="20"/>
      <c r="H98" s="21" t="s">
        <v>8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66"/>
    </row>
    <row r="99" spans="1:19" ht="18" customHeight="1" thickBot="1">
      <c r="A99" s="79"/>
      <c r="B99" s="82"/>
      <c r="C99" s="70"/>
      <c r="D99" s="73"/>
      <c r="E99" s="76"/>
      <c r="F99" s="85"/>
      <c r="G99" s="22"/>
      <c r="H99" s="23" t="s">
        <v>9</v>
      </c>
      <c r="I99" s="29" t="e">
        <f aca="true" t="shared" si="32" ref="I99:R99">2.8/(I96/500)^3</f>
        <v>#DIV/0!</v>
      </c>
      <c r="J99" s="29" t="e">
        <f t="shared" si="32"/>
        <v>#DIV/0!</v>
      </c>
      <c r="K99" s="29" t="e">
        <f t="shared" si="32"/>
        <v>#DIV/0!</v>
      </c>
      <c r="L99" s="29" t="e">
        <f t="shared" si="32"/>
        <v>#DIV/0!</v>
      </c>
      <c r="M99" s="29" t="e">
        <f t="shared" si="32"/>
        <v>#DIV/0!</v>
      </c>
      <c r="N99" s="29" t="e">
        <f t="shared" si="32"/>
        <v>#DIV/0!</v>
      </c>
      <c r="O99" s="29" t="e">
        <f t="shared" si="32"/>
        <v>#DIV/0!</v>
      </c>
      <c r="P99" s="29" t="e">
        <f t="shared" si="32"/>
        <v>#DIV/0!</v>
      </c>
      <c r="Q99" s="29" t="e">
        <f t="shared" si="32"/>
        <v>#DIV/0!</v>
      </c>
      <c r="R99" s="29" t="e">
        <f t="shared" si="32"/>
        <v>#DIV/0!</v>
      </c>
      <c r="S99" s="67"/>
    </row>
    <row r="100" spans="1:19" ht="18" customHeight="1" thickTop="1">
      <c r="A100" s="77"/>
      <c r="B100" s="80"/>
      <c r="C100" s="68"/>
      <c r="D100" s="71" t="e">
        <f>VLOOKUP(C100,$C$1:$E$12,3,FALSE)/(R100*24*60*60)</f>
        <v>#N/A</v>
      </c>
      <c r="E100" s="74"/>
      <c r="F100" s="83"/>
      <c r="G100" s="16"/>
      <c r="H100" s="17" t="s">
        <v>5</v>
      </c>
      <c r="I100" s="24">
        <f>I101/86400</f>
        <v>0</v>
      </c>
      <c r="J100" s="24">
        <f>(I101+J101)/86400</f>
        <v>0</v>
      </c>
      <c r="K100" s="24">
        <f>(I101+J101+K101)/86400</f>
        <v>0</v>
      </c>
      <c r="L100" s="24">
        <f>(I101+J101+K101+L101)/86400</f>
        <v>0</v>
      </c>
      <c r="M100" s="24">
        <f>(I101+J101+K101+L101+M101)/86400</f>
        <v>0</v>
      </c>
      <c r="N100" s="24">
        <f>(I101+J101+K101+L101+M101+N101)/86400</f>
        <v>0</v>
      </c>
      <c r="O100" s="24">
        <f>(I101+J101+K101+L101+M101+N101+O101)/86400</f>
        <v>0</v>
      </c>
      <c r="P100" s="24">
        <f>(I101+J101+K101+L101+M101+N101+O101+P101)/86400</f>
        <v>0</v>
      </c>
      <c r="Q100" s="24">
        <f>(I101+J101+K101+L101+M101+N101+O101+P101+Q101)/86400</f>
        <v>0</v>
      </c>
      <c r="R100" s="25">
        <f>(I101+J101+K101+L101+M101+N101+O101+P101+Q101+R101)/86400</f>
        <v>0</v>
      </c>
      <c r="S100" s="65"/>
    </row>
    <row r="101" spans="1:19" ht="18" customHeight="1">
      <c r="A101" s="78"/>
      <c r="B101" s="81"/>
      <c r="C101" s="69"/>
      <c r="D101" s="72"/>
      <c r="E101" s="75"/>
      <c r="F101" s="84"/>
      <c r="G101" s="18"/>
      <c r="H101" s="19" t="s">
        <v>12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66"/>
    </row>
    <row r="102" spans="1:19" ht="18" customHeight="1">
      <c r="A102" s="78"/>
      <c r="B102" s="81"/>
      <c r="C102" s="69"/>
      <c r="D102" s="72"/>
      <c r="E102" s="75"/>
      <c r="F102" s="84"/>
      <c r="G102" s="20"/>
      <c r="H102" s="21" t="s">
        <v>10</v>
      </c>
      <c r="I102" s="27"/>
      <c r="J102" s="27"/>
      <c r="K102" s="27">
        <f aca="true" t="shared" si="33" ref="K102:R102">K101*2/172800</f>
        <v>0</v>
      </c>
      <c r="L102" s="27">
        <f t="shared" si="33"/>
        <v>0</v>
      </c>
      <c r="M102" s="27">
        <f t="shared" si="33"/>
        <v>0</v>
      </c>
      <c r="N102" s="27">
        <f t="shared" si="33"/>
        <v>0</v>
      </c>
      <c r="O102" s="27">
        <f t="shared" si="33"/>
        <v>0</v>
      </c>
      <c r="P102" s="27">
        <f t="shared" si="33"/>
        <v>0</v>
      </c>
      <c r="Q102" s="27">
        <f t="shared" si="33"/>
        <v>0</v>
      </c>
      <c r="R102" s="27">
        <f t="shared" si="33"/>
        <v>0</v>
      </c>
      <c r="S102" s="66"/>
    </row>
    <row r="103" spans="1:19" ht="18" customHeight="1">
      <c r="A103" s="78"/>
      <c r="B103" s="81"/>
      <c r="C103" s="69"/>
      <c r="D103" s="72"/>
      <c r="E103" s="75"/>
      <c r="F103" s="84"/>
      <c r="G103" s="20"/>
      <c r="H103" s="21" t="s">
        <v>8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66"/>
    </row>
    <row r="104" spans="1:19" ht="18" customHeight="1" thickBot="1">
      <c r="A104" s="79"/>
      <c r="B104" s="82"/>
      <c r="C104" s="70"/>
      <c r="D104" s="73"/>
      <c r="E104" s="76"/>
      <c r="F104" s="85"/>
      <c r="G104" s="22"/>
      <c r="H104" s="23" t="s">
        <v>9</v>
      </c>
      <c r="I104" s="29" t="e">
        <f aca="true" t="shared" si="34" ref="I104:R104">2.8/(I101/500)^3</f>
        <v>#DIV/0!</v>
      </c>
      <c r="J104" s="29" t="e">
        <f t="shared" si="34"/>
        <v>#DIV/0!</v>
      </c>
      <c r="K104" s="29" t="e">
        <f t="shared" si="34"/>
        <v>#DIV/0!</v>
      </c>
      <c r="L104" s="29" t="e">
        <f t="shared" si="34"/>
        <v>#DIV/0!</v>
      </c>
      <c r="M104" s="29" t="e">
        <f t="shared" si="34"/>
        <v>#DIV/0!</v>
      </c>
      <c r="N104" s="29" t="e">
        <f t="shared" si="34"/>
        <v>#DIV/0!</v>
      </c>
      <c r="O104" s="29" t="e">
        <f t="shared" si="34"/>
        <v>#DIV/0!</v>
      </c>
      <c r="P104" s="29" t="e">
        <f t="shared" si="34"/>
        <v>#DIV/0!</v>
      </c>
      <c r="Q104" s="29" t="e">
        <f t="shared" si="34"/>
        <v>#DIV/0!</v>
      </c>
      <c r="R104" s="29" t="e">
        <f t="shared" si="34"/>
        <v>#DIV/0!</v>
      </c>
      <c r="S104" s="67"/>
    </row>
    <row r="105" spans="1:19" ht="18" customHeight="1" thickTop="1">
      <c r="A105" s="77"/>
      <c r="B105" s="80"/>
      <c r="C105" s="68"/>
      <c r="D105" s="71" t="e">
        <f>VLOOKUP(C105,$C$1:$E$12,3,FALSE)/(R105*24*60*60)</f>
        <v>#N/A</v>
      </c>
      <c r="E105" s="74"/>
      <c r="F105" s="83"/>
      <c r="G105" s="16"/>
      <c r="H105" s="17" t="s">
        <v>5</v>
      </c>
      <c r="I105" s="24">
        <f>I106/86400</f>
        <v>0</v>
      </c>
      <c r="J105" s="24">
        <f>(I106+J106)/86400</f>
        <v>0</v>
      </c>
      <c r="K105" s="24">
        <f>(I106+J106+K106)/86400</f>
        <v>0</v>
      </c>
      <c r="L105" s="24">
        <f>(I106+J106+K106+L106)/86400</f>
        <v>0</v>
      </c>
      <c r="M105" s="24">
        <f>(I106+J106+K106+L106+M106)/86400</f>
        <v>0</v>
      </c>
      <c r="N105" s="24">
        <f>(I106+J106+K106+L106+M106+N106)/86400</f>
        <v>0</v>
      </c>
      <c r="O105" s="24">
        <f>(I106+J106+K106+L106+M106+N106+O106)/86400</f>
        <v>0</v>
      </c>
      <c r="P105" s="24">
        <f>(I106+J106+K106+L106+M106+N106+O106+P106)/86400</f>
        <v>0</v>
      </c>
      <c r="Q105" s="24">
        <f>(I106+J106+K106+L106+M106+N106+O106+P106+Q106)/86400</f>
        <v>0</v>
      </c>
      <c r="R105" s="25">
        <f>(I106+J106+K106+L106+M106+N106+O106+P106+Q106+R106)/86400</f>
        <v>0</v>
      </c>
      <c r="S105" s="65"/>
    </row>
    <row r="106" spans="1:19" ht="18" customHeight="1">
      <c r="A106" s="78"/>
      <c r="B106" s="81"/>
      <c r="C106" s="69"/>
      <c r="D106" s="72"/>
      <c r="E106" s="75"/>
      <c r="F106" s="84"/>
      <c r="G106" s="18"/>
      <c r="H106" s="19" t="s">
        <v>12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66"/>
    </row>
    <row r="107" spans="1:19" ht="18" customHeight="1">
      <c r="A107" s="78"/>
      <c r="B107" s="81"/>
      <c r="C107" s="69"/>
      <c r="D107" s="72"/>
      <c r="E107" s="75"/>
      <c r="F107" s="84"/>
      <c r="G107" s="20"/>
      <c r="H107" s="21" t="s">
        <v>10</v>
      </c>
      <c r="I107" s="27">
        <f aca="true" t="shared" si="35" ref="I107:R107">I106*2/172800</f>
        <v>0</v>
      </c>
      <c r="J107" s="27">
        <f t="shared" si="35"/>
        <v>0</v>
      </c>
      <c r="K107" s="27">
        <f t="shared" si="35"/>
        <v>0</v>
      </c>
      <c r="L107" s="27">
        <f t="shared" si="35"/>
        <v>0</v>
      </c>
      <c r="M107" s="27">
        <f t="shared" si="35"/>
        <v>0</v>
      </c>
      <c r="N107" s="27">
        <f t="shared" si="35"/>
        <v>0</v>
      </c>
      <c r="O107" s="27">
        <f t="shared" si="35"/>
        <v>0</v>
      </c>
      <c r="P107" s="27">
        <f t="shared" si="35"/>
        <v>0</v>
      </c>
      <c r="Q107" s="27">
        <f t="shared" si="35"/>
        <v>0</v>
      </c>
      <c r="R107" s="27">
        <f t="shared" si="35"/>
        <v>0</v>
      </c>
      <c r="S107" s="66"/>
    </row>
    <row r="108" spans="1:19" ht="18" customHeight="1">
      <c r="A108" s="78"/>
      <c r="B108" s="81"/>
      <c r="C108" s="69"/>
      <c r="D108" s="72"/>
      <c r="E108" s="75"/>
      <c r="F108" s="84"/>
      <c r="G108" s="20"/>
      <c r="H108" s="21" t="s">
        <v>8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66"/>
    </row>
    <row r="109" spans="1:19" ht="18" customHeight="1" thickBot="1">
      <c r="A109" s="79"/>
      <c r="B109" s="82"/>
      <c r="C109" s="70"/>
      <c r="D109" s="73"/>
      <c r="E109" s="76"/>
      <c r="F109" s="85"/>
      <c r="G109" s="22"/>
      <c r="H109" s="23" t="s">
        <v>9</v>
      </c>
      <c r="I109" s="29" t="e">
        <f aca="true" t="shared" si="36" ref="I109:R109">2.8/(I106/500)^3</f>
        <v>#DIV/0!</v>
      </c>
      <c r="J109" s="29" t="e">
        <f t="shared" si="36"/>
        <v>#DIV/0!</v>
      </c>
      <c r="K109" s="29" t="e">
        <f t="shared" si="36"/>
        <v>#DIV/0!</v>
      </c>
      <c r="L109" s="29" t="e">
        <f t="shared" si="36"/>
        <v>#DIV/0!</v>
      </c>
      <c r="M109" s="29" t="e">
        <f t="shared" si="36"/>
        <v>#DIV/0!</v>
      </c>
      <c r="N109" s="29" t="e">
        <f t="shared" si="36"/>
        <v>#DIV/0!</v>
      </c>
      <c r="O109" s="29" t="e">
        <f t="shared" si="36"/>
        <v>#DIV/0!</v>
      </c>
      <c r="P109" s="29" t="e">
        <f t="shared" si="36"/>
        <v>#DIV/0!</v>
      </c>
      <c r="Q109" s="29" t="e">
        <f t="shared" si="36"/>
        <v>#DIV/0!</v>
      </c>
      <c r="R109" s="29" t="e">
        <f t="shared" si="36"/>
        <v>#DIV/0!</v>
      </c>
      <c r="S109" s="67"/>
    </row>
    <row r="110" spans="1:19" ht="18" customHeight="1" thickTop="1">
      <c r="A110" s="77"/>
      <c r="B110" s="80"/>
      <c r="C110" s="68"/>
      <c r="D110" s="71" t="e">
        <f>VLOOKUP(C110,$C$1:$E$12,3,FALSE)/(R110*24*60*60)</f>
        <v>#N/A</v>
      </c>
      <c r="E110" s="74"/>
      <c r="F110" s="83"/>
      <c r="G110" s="16"/>
      <c r="H110" s="17" t="s">
        <v>5</v>
      </c>
      <c r="I110" s="24">
        <f>I111/86400</f>
        <v>0</v>
      </c>
      <c r="J110" s="24">
        <f>(I111+J111)/86400</f>
        <v>0</v>
      </c>
      <c r="K110" s="24">
        <f>(I111+J111+K111)/86400</f>
        <v>0</v>
      </c>
      <c r="L110" s="24">
        <f>(I111+J111+K111+L111)/86400</f>
        <v>0</v>
      </c>
      <c r="M110" s="24">
        <f>(I111+J111+K111+L111+M111)/86400</f>
        <v>0</v>
      </c>
      <c r="N110" s="24">
        <f>(I111+J111+K111+L111+M111+N111)/86400</f>
        <v>0</v>
      </c>
      <c r="O110" s="24">
        <f>(I111+J111+K111+L111+M111+N111+O111)/86400</f>
        <v>0</v>
      </c>
      <c r="P110" s="24">
        <f>(I111+J111+K111+L111+M111+N111+O111+P111)/86400</f>
        <v>0</v>
      </c>
      <c r="Q110" s="24">
        <f>(I111+J111+K111+L111+M111+N111+O111+P111+Q111)/86400</f>
        <v>0</v>
      </c>
      <c r="R110" s="25">
        <f>(I111+J111+K111+L111+M111+N111+O111+P111+Q111+R111)/86400</f>
        <v>0</v>
      </c>
      <c r="S110" s="65"/>
    </row>
    <row r="111" spans="1:19" ht="18" customHeight="1">
      <c r="A111" s="78"/>
      <c r="B111" s="81"/>
      <c r="C111" s="69"/>
      <c r="D111" s="72"/>
      <c r="E111" s="75"/>
      <c r="F111" s="84"/>
      <c r="G111" s="18"/>
      <c r="H111" s="19" t="s">
        <v>12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66"/>
    </row>
    <row r="112" spans="1:19" ht="18" customHeight="1">
      <c r="A112" s="78"/>
      <c r="B112" s="81"/>
      <c r="C112" s="69"/>
      <c r="D112" s="72"/>
      <c r="E112" s="75"/>
      <c r="F112" s="84"/>
      <c r="G112" s="20"/>
      <c r="H112" s="21" t="s">
        <v>10</v>
      </c>
      <c r="I112" s="27">
        <f aca="true" t="shared" si="37" ref="I112:R112">I111*2/172800</f>
        <v>0</v>
      </c>
      <c r="J112" s="27">
        <f t="shared" si="37"/>
        <v>0</v>
      </c>
      <c r="K112" s="27">
        <f t="shared" si="37"/>
        <v>0</v>
      </c>
      <c r="L112" s="27">
        <f t="shared" si="37"/>
        <v>0</v>
      </c>
      <c r="M112" s="27">
        <f t="shared" si="37"/>
        <v>0</v>
      </c>
      <c r="N112" s="27">
        <f t="shared" si="37"/>
        <v>0</v>
      </c>
      <c r="O112" s="27">
        <f t="shared" si="37"/>
        <v>0</v>
      </c>
      <c r="P112" s="27">
        <f t="shared" si="37"/>
        <v>0</v>
      </c>
      <c r="Q112" s="27">
        <f t="shared" si="37"/>
        <v>0</v>
      </c>
      <c r="R112" s="27">
        <f t="shared" si="37"/>
        <v>0</v>
      </c>
      <c r="S112" s="66"/>
    </row>
    <row r="113" spans="1:19" ht="18" customHeight="1">
      <c r="A113" s="78"/>
      <c r="B113" s="81"/>
      <c r="C113" s="69"/>
      <c r="D113" s="72"/>
      <c r="E113" s="75"/>
      <c r="F113" s="84"/>
      <c r="G113" s="20"/>
      <c r="H113" s="21" t="s">
        <v>8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66"/>
    </row>
    <row r="114" spans="1:19" ht="18" customHeight="1" thickBot="1">
      <c r="A114" s="79"/>
      <c r="B114" s="82"/>
      <c r="C114" s="70"/>
      <c r="D114" s="73"/>
      <c r="E114" s="76"/>
      <c r="F114" s="85"/>
      <c r="G114" s="22"/>
      <c r="H114" s="23" t="s">
        <v>9</v>
      </c>
      <c r="I114" s="29" t="e">
        <f aca="true" t="shared" si="38" ref="I114:R114">2.8/(I111/500)^3</f>
        <v>#DIV/0!</v>
      </c>
      <c r="J114" s="29" t="e">
        <f t="shared" si="38"/>
        <v>#DIV/0!</v>
      </c>
      <c r="K114" s="29" t="e">
        <f t="shared" si="38"/>
        <v>#DIV/0!</v>
      </c>
      <c r="L114" s="29" t="e">
        <f t="shared" si="38"/>
        <v>#DIV/0!</v>
      </c>
      <c r="M114" s="29" t="e">
        <f t="shared" si="38"/>
        <v>#DIV/0!</v>
      </c>
      <c r="N114" s="29" t="e">
        <f t="shared" si="38"/>
        <v>#DIV/0!</v>
      </c>
      <c r="O114" s="29" t="e">
        <f t="shared" si="38"/>
        <v>#DIV/0!</v>
      </c>
      <c r="P114" s="29" t="e">
        <f t="shared" si="38"/>
        <v>#DIV/0!</v>
      </c>
      <c r="Q114" s="29" t="e">
        <f t="shared" si="38"/>
        <v>#DIV/0!</v>
      </c>
      <c r="R114" s="29" t="e">
        <f t="shared" si="38"/>
        <v>#DIV/0!</v>
      </c>
      <c r="S114" s="67"/>
    </row>
    <row r="115" spans="1:19" ht="18" customHeight="1" thickTop="1">
      <c r="A115" s="77"/>
      <c r="B115" s="80"/>
      <c r="C115" s="68"/>
      <c r="D115" s="71" t="e">
        <f>VLOOKUP(C115,$C$1:$E$12,3,FALSE)/(R115*24*60*60)</f>
        <v>#N/A</v>
      </c>
      <c r="E115" s="74"/>
      <c r="F115" s="83"/>
      <c r="G115" s="16"/>
      <c r="H115" s="17" t="s">
        <v>5</v>
      </c>
      <c r="I115" s="24">
        <f>I116/86400</f>
        <v>0</v>
      </c>
      <c r="J115" s="24">
        <f>(I116+J116)/86400</f>
        <v>0</v>
      </c>
      <c r="K115" s="24">
        <f>(I116+J116+K116)/86400</f>
        <v>0</v>
      </c>
      <c r="L115" s="24">
        <f>(I116+J116+K116+L116)/86400</f>
        <v>0</v>
      </c>
      <c r="M115" s="24">
        <f>(I116+J116+K116+L116+M116)/86400</f>
        <v>0</v>
      </c>
      <c r="N115" s="24">
        <f>(I116+J116+K116+L116+M116+N116)/86400</f>
        <v>0</v>
      </c>
      <c r="O115" s="24">
        <f>(I116+J116+K116+L116+M116+N116+O116)/86400</f>
        <v>0</v>
      </c>
      <c r="P115" s="24">
        <f>(I116+J116+K116+L116+M116+N116+O116+P116)/86400</f>
        <v>0</v>
      </c>
      <c r="Q115" s="24">
        <f>(I116+J116+K116+L116+M116+N116+O116+P116+Q116)/86400</f>
        <v>0</v>
      </c>
      <c r="R115" s="25">
        <f>(I116+J116+K116+L116+M116+N116+O116+P116+Q116+R116)/86400</f>
        <v>0</v>
      </c>
      <c r="S115" s="65"/>
    </row>
    <row r="116" spans="1:19" ht="18" customHeight="1">
      <c r="A116" s="78"/>
      <c r="B116" s="81"/>
      <c r="C116" s="69"/>
      <c r="D116" s="72"/>
      <c r="E116" s="75"/>
      <c r="F116" s="84"/>
      <c r="G116" s="18"/>
      <c r="H116" s="19" t="s">
        <v>12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66"/>
    </row>
    <row r="117" spans="1:19" ht="18" customHeight="1">
      <c r="A117" s="78"/>
      <c r="B117" s="81"/>
      <c r="C117" s="69"/>
      <c r="D117" s="72"/>
      <c r="E117" s="75"/>
      <c r="F117" s="84"/>
      <c r="G117" s="20"/>
      <c r="H117" s="21" t="s">
        <v>10</v>
      </c>
      <c r="I117" s="27">
        <f aca="true" t="shared" si="39" ref="I117:R117">I116*2/172800</f>
        <v>0</v>
      </c>
      <c r="J117" s="27">
        <f t="shared" si="39"/>
        <v>0</v>
      </c>
      <c r="K117" s="27">
        <f t="shared" si="39"/>
        <v>0</v>
      </c>
      <c r="L117" s="27">
        <f t="shared" si="39"/>
        <v>0</v>
      </c>
      <c r="M117" s="27">
        <f t="shared" si="39"/>
        <v>0</v>
      </c>
      <c r="N117" s="27">
        <f t="shared" si="39"/>
        <v>0</v>
      </c>
      <c r="O117" s="27">
        <f t="shared" si="39"/>
        <v>0</v>
      </c>
      <c r="P117" s="27">
        <f t="shared" si="39"/>
        <v>0</v>
      </c>
      <c r="Q117" s="27">
        <f t="shared" si="39"/>
        <v>0</v>
      </c>
      <c r="R117" s="27">
        <f t="shared" si="39"/>
        <v>0</v>
      </c>
      <c r="S117" s="66"/>
    </row>
    <row r="118" spans="1:19" ht="18" customHeight="1">
      <c r="A118" s="78"/>
      <c r="B118" s="81"/>
      <c r="C118" s="69"/>
      <c r="D118" s="72"/>
      <c r="E118" s="75"/>
      <c r="F118" s="84"/>
      <c r="G118" s="20"/>
      <c r="H118" s="21" t="s">
        <v>8</v>
      </c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66"/>
    </row>
    <row r="119" spans="1:19" ht="18" customHeight="1" thickBot="1">
      <c r="A119" s="79"/>
      <c r="B119" s="82"/>
      <c r="C119" s="70"/>
      <c r="D119" s="73"/>
      <c r="E119" s="76"/>
      <c r="F119" s="85"/>
      <c r="G119" s="22"/>
      <c r="H119" s="23" t="s">
        <v>9</v>
      </c>
      <c r="I119" s="29" t="e">
        <f aca="true" t="shared" si="40" ref="I119:R119">2.8/(I116/500)^3</f>
        <v>#DIV/0!</v>
      </c>
      <c r="J119" s="29" t="e">
        <f t="shared" si="40"/>
        <v>#DIV/0!</v>
      </c>
      <c r="K119" s="29" t="e">
        <f t="shared" si="40"/>
        <v>#DIV/0!</v>
      </c>
      <c r="L119" s="29" t="e">
        <f t="shared" si="40"/>
        <v>#DIV/0!</v>
      </c>
      <c r="M119" s="29" t="e">
        <f t="shared" si="40"/>
        <v>#DIV/0!</v>
      </c>
      <c r="N119" s="29" t="e">
        <f t="shared" si="40"/>
        <v>#DIV/0!</v>
      </c>
      <c r="O119" s="29" t="e">
        <f t="shared" si="40"/>
        <v>#DIV/0!</v>
      </c>
      <c r="P119" s="29" t="e">
        <f t="shared" si="40"/>
        <v>#DIV/0!</v>
      </c>
      <c r="Q119" s="29" t="e">
        <f t="shared" si="40"/>
        <v>#DIV/0!</v>
      </c>
      <c r="R119" s="29" t="e">
        <f t="shared" si="40"/>
        <v>#DIV/0!</v>
      </c>
      <c r="S119" s="67"/>
    </row>
    <row r="120" spans="1:19" ht="18" customHeight="1" thickTop="1">
      <c r="A120" s="77"/>
      <c r="B120" s="80"/>
      <c r="C120" s="68"/>
      <c r="D120" s="71" t="e">
        <f>VLOOKUP(C120,$C$1:$E$12,3,FALSE)/(R120*24*60*60)</f>
        <v>#N/A</v>
      </c>
      <c r="E120" s="74"/>
      <c r="F120" s="83"/>
      <c r="G120" s="16"/>
      <c r="H120" s="17" t="s">
        <v>5</v>
      </c>
      <c r="I120" s="24">
        <f>I121/86400</f>
        <v>0</v>
      </c>
      <c r="J120" s="24">
        <f>(I121+J121)/86400</f>
        <v>0</v>
      </c>
      <c r="K120" s="24">
        <f>(I121+J121+K121)/86400</f>
        <v>0</v>
      </c>
      <c r="L120" s="24">
        <f>(I121+J121+K121+L121)/86400</f>
        <v>0</v>
      </c>
      <c r="M120" s="24">
        <f>(I121+J121+K121+L121+M121)/86400</f>
        <v>0</v>
      </c>
      <c r="N120" s="24">
        <f>(I121+J121+K121+L121+M121+N121)/86400</f>
        <v>0</v>
      </c>
      <c r="O120" s="24">
        <f>(I121+J121+K121+L121+M121+N121+O121)/86400</f>
        <v>0</v>
      </c>
      <c r="P120" s="24">
        <f>(I121+J121+K121+L121+M121+N121+O121+P121)/86400</f>
        <v>0</v>
      </c>
      <c r="Q120" s="24">
        <f>(I121+J121+K121+L121+M121+N121+O121+P121+Q121)/86400</f>
        <v>0</v>
      </c>
      <c r="R120" s="25">
        <f>(I121+J121+K121+L121+M121+N121+O121+P121+Q121+R121)/86400</f>
        <v>0</v>
      </c>
      <c r="S120" s="65"/>
    </row>
    <row r="121" spans="1:19" ht="18" customHeight="1">
      <c r="A121" s="78"/>
      <c r="B121" s="81"/>
      <c r="C121" s="69"/>
      <c r="D121" s="72"/>
      <c r="E121" s="75"/>
      <c r="F121" s="84"/>
      <c r="G121" s="18"/>
      <c r="H121" s="19" t="s">
        <v>12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66"/>
    </row>
    <row r="122" spans="1:19" ht="18" customHeight="1">
      <c r="A122" s="78"/>
      <c r="B122" s="81"/>
      <c r="C122" s="69"/>
      <c r="D122" s="72"/>
      <c r="E122" s="75"/>
      <c r="F122" s="84"/>
      <c r="G122" s="20"/>
      <c r="H122" s="21" t="s">
        <v>10</v>
      </c>
      <c r="I122" s="27">
        <f aca="true" t="shared" si="41" ref="I122:R122">I121*2/172800</f>
        <v>0</v>
      </c>
      <c r="J122" s="27">
        <f t="shared" si="41"/>
        <v>0</v>
      </c>
      <c r="K122" s="27">
        <f t="shared" si="41"/>
        <v>0</v>
      </c>
      <c r="L122" s="27">
        <f t="shared" si="41"/>
        <v>0</v>
      </c>
      <c r="M122" s="27">
        <f t="shared" si="41"/>
        <v>0</v>
      </c>
      <c r="N122" s="27">
        <f t="shared" si="41"/>
        <v>0</v>
      </c>
      <c r="O122" s="27">
        <f t="shared" si="41"/>
        <v>0</v>
      </c>
      <c r="P122" s="27">
        <f t="shared" si="41"/>
        <v>0</v>
      </c>
      <c r="Q122" s="27">
        <f t="shared" si="41"/>
        <v>0</v>
      </c>
      <c r="R122" s="27">
        <f t="shared" si="41"/>
        <v>0</v>
      </c>
      <c r="S122" s="66"/>
    </row>
    <row r="123" spans="1:19" ht="18" customHeight="1">
      <c r="A123" s="78"/>
      <c r="B123" s="81"/>
      <c r="C123" s="69"/>
      <c r="D123" s="72"/>
      <c r="E123" s="75"/>
      <c r="F123" s="84"/>
      <c r="G123" s="20"/>
      <c r="H123" s="21" t="s">
        <v>8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66"/>
    </row>
    <row r="124" spans="1:19" ht="18" customHeight="1" thickBot="1">
      <c r="A124" s="79"/>
      <c r="B124" s="82"/>
      <c r="C124" s="70"/>
      <c r="D124" s="73"/>
      <c r="E124" s="76"/>
      <c r="F124" s="85"/>
      <c r="G124" s="22"/>
      <c r="H124" s="23" t="s">
        <v>9</v>
      </c>
      <c r="I124" s="29" t="e">
        <f aca="true" t="shared" si="42" ref="I124:R124">2.8/(I121/500)^3</f>
        <v>#DIV/0!</v>
      </c>
      <c r="J124" s="29" t="e">
        <f t="shared" si="42"/>
        <v>#DIV/0!</v>
      </c>
      <c r="K124" s="29" t="e">
        <f t="shared" si="42"/>
        <v>#DIV/0!</v>
      </c>
      <c r="L124" s="29" t="e">
        <f t="shared" si="42"/>
        <v>#DIV/0!</v>
      </c>
      <c r="M124" s="29" t="e">
        <f t="shared" si="42"/>
        <v>#DIV/0!</v>
      </c>
      <c r="N124" s="29" t="e">
        <f t="shared" si="42"/>
        <v>#DIV/0!</v>
      </c>
      <c r="O124" s="29" t="e">
        <f t="shared" si="42"/>
        <v>#DIV/0!</v>
      </c>
      <c r="P124" s="29" t="e">
        <f t="shared" si="42"/>
        <v>#DIV/0!</v>
      </c>
      <c r="Q124" s="29" t="e">
        <f t="shared" si="42"/>
        <v>#DIV/0!</v>
      </c>
      <c r="R124" s="29" t="e">
        <f t="shared" si="42"/>
        <v>#DIV/0!</v>
      </c>
      <c r="S124" s="67"/>
    </row>
    <row r="125" spans="1:19" ht="18" customHeight="1" thickTop="1">
      <c r="A125" s="77"/>
      <c r="B125" s="80"/>
      <c r="C125" s="68"/>
      <c r="D125" s="71" t="e">
        <f>VLOOKUP(C125,$C$1:$E$12,3,FALSE)/(R125*24*60*60)</f>
        <v>#N/A</v>
      </c>
      <c r="E125" s="74"/>
      <c r="F125" s="83"/>
      <c r="G125" s="16"/>
      <c r="H125" s="17" t="s">
        <v>5</v>
      </c>
      <c r="I125" s="24">
        <f>I126/86400</f>
        <v>0</v>
      </c>
      <c r="J125" s="24">
        <f>(I126+J126)/86400</f>
        <v>0</v>
      </c>
      <c r="K125" s="24">
        <f>(I126+J126+K126)/86400</f>
        <v>0</v>
      </c>
      <c r="L125" s="24">
        <f>(I126+J126+K126+L126)/86400</f>
        <v>0</v>
      </c>
      <c r="M125" s="24">
        <f>(I126+J126+K126+L126+M126)/86400</f>
        <v>0</v>
      </c>
      <c r="N125" s="24">
        <f>(I126+J126+K126+L126+M126+N126)/86400</f>
        <v>0</v>
      </c>
      <c r="O125" s="24">
        <f>(I126+J126+K126+L126+M126+N126+O126)/86400</f>
        <v>0</v>
      </c>
      <c r="P125" s="24">
        <f>(I126+J126+K126+L126+M126+N126+O126+P126)/86400</f>
        <v>0</v>
      </c>
      <c r="Q125" s="24">
        <f>(I126+J126+K126+L126+M126+N126+O126+P126+Q126)/86400</f>
        <v>0</v>
      </c>
      <c r="R125" s="25">
        <f>(I126+J126+K126+L126+M126+N126+O126+P126+Q126+R126)/86400</f>
        <v>0</v>
      </c>
      <c r="S125" s="65"/>
    </row>
    <row r="126" spans="1:19" ht="18" customHeight="1">
      <c r="A126" s="78"/>
      <c r="B126" s="81"/>
      <c r="C126" s="69"/>
      <c r="D126" s="72"/>
      <c r="E126" s="75"/>
      <c r="F126" s="84"/>
      <c r="G126" s="18"/>
      <c r="H126" s="19" t="s">
        <v>12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66"/>
    </row>
    <row r="127" spans="1:19" ht="18" customHeight="1">
      <c r="A127" s="78"/>
      <c r="B127" s="81"/>
      <c r="C127" s="69"/>
      <c r="D127" s="72"/>
      <c r="E127" s="75"/>
      <c r="F127" s="84"/>
      <c r="G127" s="20"/>
      <c r="H127" s="21" t="s">
        <v>10</v>
      </c>
      <c r="I127" s="27">
        <f aca="true" t="shared" si="43" ref="I127:R127">I126*2/172800</f>
        <v>0</v>
      </c>
      <c r="J127" s="27">
        <f t="shared" si="43"/>
        <v>0</v>
      </c>
      <c r="K127" s="27">
        <f t="shared" si="43"/>
        <v>0</v>
      </c>
      <c r="L127" s="27">
        <f t="shared" si="43"/>
        <v>0</v>
      </c>
      <c r="M127" s="27">
        <f t="shared" si="43"/>
        <v>0</v>
      </c>
      <c r="N127" s="27">
        <f t="shared" si="43"/>
        <v>0</v>
      </c>
      <c r="O127" s="27">
        <f t="shared" si="43"/>
        <v>0</v>
      </c>
      <c r="P127" s="27">
        <f t="shared" si="43"/>
        <v>0</v>
      </c>
      <c r="Q127" s="27">
        <f t="shared" si="43"/>
        <v>0</v>
      </c>
      <c r="R127" s="27">
        <f t="shared" si="43"/>
        <v>0</v>
      </c>
      <c r="S127" s="66"/>
    </row>
    <row r="128" spans="1:19" ht="18" customHeight="1">
      <c r="A128" s="78"/>
      <c r="B128" s="81"/>
      <c r="C128" s="69"/>
      <c r="D128" s="72"/>
      <c r="E128" s="75"/>
      <c r="F128" s="84"/>
      <c r="G128" s="20"/>
      <c r="H128" s="21" t="s">
        <v>8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66"/>
    </row>
    <row r="129" spans="1:19" ht="18" customHeight="1" thickBot="1">
      <c r="A129" s="79"/>
      <c r="B129" s="82"/>
      <c r="C129" s="70"/>
      <c r="D129" s="73"/>
      <c r="E129" s="76"/>
      <c r="F129" s="85"/>
      <c r="G129" s="22"/>
      <c r="H129" s="23" t="s">
        <v>9</v>
      </c>
      <c r="I129" s="29" t="e">
        <f aca="true" t="shared" si="44" ref="I129:R129">2.8/(I126/500)^3</f>
        <v>#DIV/0!</v>
      </c>
      <c r="J129" s="29" t="e">
        <f t="shared" si="44"/>
        <v>#DIV/0!</v>
      </c>
      <c r="K129" s="29" t="e">
        <f t="shared" si="44"/>
        <v>#DIV/0!</v>
      </c>
      <c r="L129" s="29" t="e">
        <f t="shared" si="44"/>
        <v>#DIV/0!</v>
      </c>
      <c r="M129" s="29" t="e">
        <f t="shared" si="44"/>
        <v>#DIV/0!</v>
      </c>
      <c r="N129" s="29" t="e">
        <f t="shared" si="44"/>
        <v>#DIV/0!</v>
      </c>
      <c r="O129" s="29" t="e">
        <f t="shared" si="44"/>
        <v>#DIV/0!</v>
      </c>
      <c r="P129" s="29" t="e">
        <f t="shared" si="44"/>
        <v>#DIV/0!</v>
      </c>
      <c r="Q129" s="29" t="e">
        <f t="shared" si="44"/>
        <v>#DIV/0!</v>
      </c>
      <c r="R129" s="29" t="e">
        <f t="shared" si="44"/>
        <v>#DIV/0!</v>
      </c>
      <c r="S129" s="67"/>
    </row>
    <row r="130" spans="1:19" ht="18" customHeight="1" thickTop="1">
      <c r="A130" s="77"/>
      <c r="B130" s="80"/>
      <c r="C130" s="68"/>
      <c r="D130" s="71" t="e">
        <f>VLOOKUP(C130,$C$1:$E$12,3,FALSE)/(R130*24*60*60)</f>
        <v>#N/A</v>
      </c>
      <c r="E130" s="74"/>
      <c r="F130" s="83"/>
      <c r="G130" s="16"/>
      <c r="H130" s="17" t="s">
        <v>5</v>
      </c>
      <c r="I130" s="24">
        <f>I131/86400</f>
        <v>0</v>
      </c>
      <c r="J130" s="24">
        <f>(I131+J131)/86400</f>
        <v>0</v>
      </c>
      <c r="K130" s="24">
        <f>(I131+J131+K131)/86400</f>
        <v>0</v>
      </c>
      <c r="L130" s="24">
        <f>(I131+J131+K131+L131)/86400</f>
        <v>0</v>
      </c>
      <c r="M130" s="24">
        <f>(I131+J131+K131+L131+M131)/86400</f>
        <v>0</v>
      </c>
      <c r="N130" s="24">
        <f>(I131+J131+K131+L131+M131+N131)/86400</f>
        <v>0</v>
      </c>
      <c r="O130" s="24">
        <f>(I131+J131+K131+L131+M131+N131+O131)/86400</f>
        <v>0</v>
      </c>
      <c r="P130" s="24">
        <f>(I131+J131+K131+L131+M131+N131+O131+P131)/86400</f>
        <v>0</v>
      </c>
      <c r="Q130" s="24">
        <f>(I131+J131+K131+L131+M131+N131+O131+P131+Q131)/86400</f>
        <v>0</v>
      </c>
      <c r="R130" s="25">
        <f>(I131+J131+K131+L131+M131+N131+O131+P131+Q131+R131)/86400</f>
        <v>0</v>
      </c>
      <c r="S130" s="65"/>
    </row>
    <row r="131" spans="1:19" ht="18" customHeight="1">
      <c r="A131" s="78"/>
      <c r="B131" s="81"/>
      <c r="C131" s="69"/>
      <c r="D131" s="72"/>
      <c r="E131" s="75"/>
      <c r="F131" s="84"/>
      <c r="G131" s="18"/>
      <c r="H131" s="19" t="s">
        <v>12</v>
      </c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66"/>
    </row>
    <row r="132" spans="1:19" ht="18" customHeight="1">
      <c r="A132" s="78"/>
      <c r="B132" s="81"/>
      <c r="C132" s="69"/>
      <c r="D132" s="72"/>
      <c r="E132" s="75"/>
      <c r="F132" s="84"/>
      <c r="G132" s="20"/>
      <c r="H132" s="21" t="s">
        <v>10</v>
      </c>
      <c r="I132" s="27">
        <f aca="true" t="shared" si="45" ref="I132:R132">I131*2/172800</f>
        <v>0</v>
      </c>
      <c r="J132" s="27">
        <f t="shared" si="45"/>
        <v>0</v>
      </c>
      <c r="K132" s="27">
        <f t="shared" si="45"/>
        <v>0</v>
      </c>
      <c r="L132" s="27">
        <f t="shared" si="45"/>
        <v>0</v>
      </c>
      <c r="M132" s="27">
        <f t="shared" si="45"/>
        <v>0</v>
      </c>
      <c r="N132" s="27">
        <f t="shared" si="45"/>
        <v>0</v>
      </c>
      <c r="O132" s="27">
        <f t="shared" si="45"/>
        <v>0</v>
      </c>
      <c r="P132" s="27">
        <f t="shared" si="45"/>
        <v>0</v>
      </c>
      <c r="Q132" s="27">
        <f t="shared" si="45"/>
        <v>0</v>
      </c>
      <c r="R132" s="27">
        <f t="shared" si="45"/>
        <v>0</v>
      </c>
      <c r="S132" s="66"/>
    </row>
    <row r="133" spans="1:19" ht="18" customHeight="1">
      <c r="A133" s="78"/>
      <c r="B133" s="81"/>
      <c r="C133" s="69"/>
      <c r="D133" s="72"/>
      <c r="E133" s="75"/>
      <c r="F133" s="84"/>
      <c r="G133" s="20"/>
      <c r="H133" s="21" t="s">
        <v>8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66"/>
    </row>
    <row r="134" spans="1:19" ht="18" customHeight="1" thickBot="1">
      <c r="A134" s="79"/>
      <c r="B134" s="82"/>
      <c r="C134" s="70"/>
      <c r="D134" s="73"/>
      <c r="E134" s="76"/>
      <c r="F134" s="85"/>
      <c r="G134" s="22"/>
      <c r="H134" s="23" t="s">
        <v>9</v>
      </c>
      <c r="I134" s="29" t="e">
        <f aca="true" t="shared" si="46" ref="I134:R134">2.8/(I131/500)^3</f>
        <v>#DIV/0!</v>
      </c>
      <c r="J134" s="29" t="e">
        <f t="shared" si="46"/>
        <v>#DIV/0!</v>
      </c>
      <c r="K134" s="29" t="e">
        <f t="shared" si="46"/>
        <v>#DIV/0!</v>
      </c>
      <c r="L134" s="29" t="e">
        <f t="shared" si="46"/>
        <v>#DIV/0!</v>
      </c>
      <c r="M134" s="29" t="e">
        <f t="shared" si="46"/>
        <v>#DIV/0!</v>
      </c>
      <c r="N134" s="29" t="e">
        <f t="shared" si="46"/>
        <v>#DIV/0!</v>
      </c>
      <c r="O134" s="29" t="e">
        <f t="shared" si="46"/>
        <v>#DIV/0!</v>
      </c>
      <c r="P134" s="29" t="e">
        <f t="shared" si="46"/>
        <v>#DIV/0!</v>
      </c>
      <c r="Q134" s="29" t="e">
        <f t="shared" si="46"/>
        <v>#DIV/0!</v>
      </c>
      <c r="R134" s="29" t="e">
        <f t="shared" si="46"/>
        <v>#DIV/0!</v>
      </c>
      <c r="S134" s="67"/>
    </row>
    <row r="135" spans="1:19" ht="18" customHeight="1" thickTop="1">
      <c r="A135" s="77"/>
      <c r="B135" s="80"/>
      <c r="C135" s="68"/>
      <c r="D135" s="71" t="e">
        <f>VLOOKUP(C135,$C$1:$E$12,3,FALSE)/(R135*24*60*60)</f>
        <v>#N/A</v>
      </c>
      <c r="E135" s="74"/>
      <c r="F135" s="83"/>
      <c r="G135" s="16"/>
      <c r="H135" s="17" t="s">
        <v>5</v>
      </c>
      <c r="I135" s="24">
        <f>I136/86400</f>
        <v>0</v>
      </c>
      <c r="J135" s="24">
        <f>(I136+J136)/86400</f>
        <v>0</v>
      </c>
      <c r="K135" s="24">
        <f>(I136+J136+K136)/86400</f>
        <v>0</v>
      </c>
      <c r="L135" s="24">
        <f>(I136+J136+K136+L136)/86400</f>
        <v>0</v>
      </c>
      <c r="M135" s="24">
        <f>(I136+J136+K136+L136+M136)/86400</f>
        <v>0</v>
      </c>
      <c r="N135" s="24">
        <f>(I136+J136+K136+L136+M136+N136)/86400</f>
        <v>0</v>
      </c>
      <c r="O135" s="24">
        <f>(I136+J136+K136+L136+M136+N136+O136)/86400</f>
        <v>0</v>
      </c>
      <c r="P135" s="24">
        <f>(I136+J136+K136+L136+M136+N136+O136+P136)/86400</f>
        <v>0</v>
      </c>
      <c r="Q135" s="24">
        <f>(I136+J136+K136+L136+M136+N136+O136+P136+Q136)/86400</f>
        <v>0</v>
      </c>
      <c r="R135" s="25">
        <f>(I136+J136+K136+L136+M136+N136+O136+P136+Q136+R136)/86400</f>
        <v>0</v>
      </c>
      <c r="S135" s="65"/>
    </row>
    <row r="136" spans="1:19" ht="18" customHeight="1">
      <c r="A136" s="78"/>
      <c r="B136" s="81"/>
      <c r="C136" s="69"/>
      <c r="D136" s="72"/>
      <c r="E136" s="75"/>
      <c r="F136" s="84"/>
      <c r="G136" s="18"/>
      <c r="H136" s="19" t="s">
        <v>12</v>
      </c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66"/>
    </row>
    <row r="137" spans="1:19" ht="18" customHeight="1">
      <c r="A137" s="78"/>
      <c r="B137" s="81"/>
      <c r="C137" s="69"/>
      <c r="D137" s="72"/>
      <c r="E137" s="75"/>
      <c r="F137" s="84"/>
      <c r="G137" s="20"/>
      <c r="H137" s="21" t="s">
        <v>10</v>
      </c>
      <c r="I137" s="27">
        <f aca="true" t="shared" si="47" ref="I137:R137">I136*2/172800</f>
        <v>0</v>
      </c>
      <c r="J137" s="27">
        <f t="shared" si="47"/>
        <v>0</v>
      </c>
      <c r="K137" s="27">
        <f t="shared" si="47"/>
        <v>0</v>
      </c>
      <c r="L137" s="27">
        <f t="shared" si="47"/>
        <v>0</v>
      </c>
      <c r="M137" s="27">
        <f t="shared" si="47"/>
        <v>0</v>
      </c>
      <c r="N137" s="27">
        <f t="shared" si="47"/>
        <v>0</v>
      </c>
      <c r="O137" s="27">
        <f t="shared" si="47"/>
        <v>0</v>
      </c>
      <c r="P137" s="27">
        <f t="shared" si="47"/>
        <v>0</v>
      </c>
      <c r="Q137" s="27">
        <f t="shared" si="47"/>
        <v>0</v>
      </c>
      <c r="R137" s="27">
        <f t="shared" si="47"/>
        <v>0</v>
      </c>
      <c r="S137" s="66"/>
    </row>
    <row r="138" spans="1:19" ht="18" customHeight="1">
      <c r="A138" s="78"/>
      <c r="B138" s="81"/>
      <c r="C138" s="69"/>
      <c r="D138" s="72"/>
      <c r="E138" s="75"/>
      <c r="F138" s="84"/>
      <c r="G138" s="20"/>
      <c r="H138" s="21" t="s">
        <v>8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66"/>
    </row>
    <row r="139" spans="1:19" ht="18" customHeight="1" thickBot="1">
      <c r="A139" s="79"/>
      <c r="B139" s="82"/>
      <c r="C139" s="70"/>
      <c r="D139" s="73"/>
      <c r="E139" s="76"/>
      <c r="F139" s="85"/>
      <c r="G139" s="22"/>
      <c r="H139" s="23" t="s">
        <v>9</v>
      </c>
      <c r="I139" s="29" t="e">
        <f aca="true" t="shared" si="48" ref="I139:R139">2.8/(I136/500)^3</f>
        <v>#DIV/0!</v>
      </c>
      <c r="J139" s="29" t="e">
        <f t="shared" si="48"/>
        <v>#DIV/0!</v>
      </c>
      <c r="K139" s="29" t="e">
        <f t="shared" si="48"/>
        <v>#DIV/0!</v>
      </c>
      <c r="L139" s="29" t="e">
        <f t="shared" si="48"/>
        <v>#DIV/0!</v>
      </c>
      <c r="M139" s="29" t="e">
        <f t="shared" si="48"/>
        <v>#DIV/0!</v>
      </c>
      <c r="N139" s="29" t="e">
        <f t="shared" si="48"/>
        <v>#DIV/0!</v>
      </c>
      <c r="O139" s="29" t="e">
        <f t="shared" si="48"/>
        <v>#DIV/0!</v>
      </c>
      <c r="P139" s="29" t="e">
        <f t="shared" si="48"/>
        <v>#DIV/0!</v>
      </c>
      <c r="Q139" s="29" t="e">
        <f t="shared" si="48"/>
        <v>#DIV/0!</v>
      </c>
      <c r="R139" s="29" t="e">
        <f t="shared" si="48"/>
        <v>#DIV/0!</v>
      </c>
      <c r="S139" s="67"/>
    </row>
    <row r="140" spans="1:19" ht="18" customHeight="1" thickTop="1">
      <c r="A140" s="77"/>
      <c r="B140" s="80"/>
      <c r="C140" s="68"/>
      <c r="D140" s="71" t="e">
        <f>VLOOKUP(C140,$C$1:$E$12,3,FALSE)/(R140*24*60*60)</f>
        <v>#N/A</v>
      </c>
      <c r="E140" s="74"/>
      <c r="F140" s="83"/>
      <c r="G140" s="16"/>
      <c r="H140" s="17" t="s">
        <v>5</v>
      </c>
      <c r="I140" s="24">
        <f>I141/86400</f>
        <v>0</v>
      </c>
      <c r="J140" s="24">
        <f>(I141+J141)/86400</f>
        <v>0</v>
      </c>
      <c r="K140" s="24">
        <f>(I141+J141+K141)/86400</f>
        <v>0</v>
      </c>
      <c r="L140" s="24">
        <f>(I141+J141+K141+L141)/86400</f>
        <v>0</v>
      </c>
      <c r="M140" s="24">
        <f>(I141+J141+K141+L141+M141)/86400</f>
        <v>0</v>
      </c>
      <c r="N140" s="24">
        <f>(I141+J141+K141+L141+M141+N141)/86400</f>
        <v>0</v>
      </c>
      <c r="O140" s="24">
        <f>(I141+J141+K141+L141+M141+N141+O141)/86400</f>
        <v>0</v>
      </c>
      <c r="P140" s="24">
        <f>(I141+J141+K141+L141+M141+N141+O141+P141)/86400</f>
        <v>0</v>
      </c>
      <c r="Q140" s="24">
        <f>(I141+J141+K141+L141+M141+N141+O141+P141+Q141)/86400</f>
        <v>0</v>
      </c>
      <c r="R140" s="25">
        <f>(I141+J141+K141+L141+M141+N141+O141+P141+Q141+R141)/86400</f>
        <v>0</v>
      </c>
      <c r="S140" s="65"/>
    </row>
    <row r="141" spans="1:19" ht="18" customHeight="1">
      <c r="A141" s="78"/>
      <c r="B141" s="81"/>
      <c r="C141" s="69"/>
      <c r="D141" s="72"/>
      <c r="E141" s="75"/>
      <c r="F141" s="84"/>
      <c r="G141" s="18"/>
      <c r="H141" s="19" t="s">
        <v>12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66"/>
    </row>
    <row r="142" spans="1:19" ht="18" customHeight="1">
      <c r="A142" s="78"/>
      <c r="B142" s="81"/>
      <c r="C142" s="69"/>
      <c r="D142" s="72"/>
      <c r="E142" s="75"/>
      <c r="F142" s="84"/>
      <c r="G142" s="20"/>
      <c r="H142" s="21" t="s">
        <v>10</v>
      </c>
      <c r="I142" s="27">
        <f aca="true" t="shared" si="49" ref="I142:R142">I141*2/172800</f>
        <v>0</v>
      </c>
      <c r="J142" s="27">
        <f t="shared" si="49"/>
        <v>0</v>
      </c>
      <c r="K142" s="27">
        <f t="shared" si="49"/>
        <v>0</v>
      </c>
      <c r="L142" s="27">
        <f t="shared" si="49"/>
        <v>0</v>
      </c>
      <c r="M142" s="27">
        <f t="shared" si="49"/>
        <v>0</v>
      </c>
      <c r="N142" s="27">
        <f t="shared" si="49"/>
        <v>0</v>
      </c>
      <c r="O142" s="27">
        <f t="shared" si="49"/>
        <v>0</v>
      </c>
      <c r="P142" s="27">
        <f t="shared" si="49"/>
        <v>0</v>
      </c>
      <c r="Q142" s="27">
        <f t="shared" si="49"/>
        <v>0</v>
      </c>
      <c r="R142" s="27">
        <f t="shared" si="49"/>
        <v>0</v>
      </c>
      <c r="S142" s="66"/>
    </row>
    <row r="143" spans="1:19" ht="18" customHeight="1">
      <c r="A143" s="78"/>
      <c r="B143" s="81"/>
      <c r="C143" s="69"/>
      <c r="D143" s="72"/>
      <c r="E143" s="75"/>
      <c r="F143" s="84"/>
      <c r="G143" s="20"/>
      <c r="H143" s="21" t="s">
        <v>8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66"/>
    </row>
    <row r="144" spans="1:19" ht="18" customHeight="1" thickBot="1">
      <c r="A144" s="79"/>
      <c r="B144" s="82"/>
      <c r="C144" s="70"/>
      <c r="D144" s="73"/>
      <c r="E144" s="76"/>
      <c r="F144" s="85"/>
      <c r="G144" s="22"/>
      <c r="H144" s="23" t="s">
        <v>9</v>
      </c>
      <c r="I144" s="29" t="e">
        <f aca="true" t="shared" si="50" ref="I144:R144">2.8/(I141/500)^3</f>
        <v>#DIV/0!</v>
      </c>
      <c r="J144" s="29" t="e">
        <f t="shared" si="50"/>
        <v>#DIV/0!</v>
      </c>
      <c r="K144" s="29" t="e">
        <f t="shared" si="50"/>
        <v>#DIV/0!</v>
      </c>
      <c r="L144" s="29" t="e">
        <f t="shared" si="50"/>
        <v>#DIV/0!</v>
      </c>
      <c r="M144" s="29" t="e">
        <f t="shared" si="50"/>
        <v>#DIV/0!</v>
      </c>
      <c r="N144" s="29" t="e">
        <f t="shared" si="50"/>
        <v>#DIV/0!</v>
      </c>
      <c r="O144" s="29" t="e">
        <f t="shared" si="50"/>
        <v>#DIV/0!</v>
      </c>
      <c r="P144" s="29" t="e">
        <f t="shared" si="50"/>
        <v>#DIV/0!</v>
      </c>
      <c r="Q144" s="29" t="e">
        <f t="shared" si="50"/>
        <v>#DIV/0!</v>
      </c>
      <c r="R144" s="29" t="e">
        <f t="shared" si="50"/>
        <v>#DIV/0!</v>
      </c>
      <c r="S144" s="67"/>
    </row>
    <row r="145" spans="1:19" ht="18" customHeight="1" thickTop="1">
      <c r="A145" s="77"/>
      <c r="B145" s="80"/>
      <c r="C145" s="68"/>
      <c r="D145" s="71" t="e">
        <f>VLOOKUP(C145,$C$1:$E$12,3,FALSE)/(R145*24*60*60)</f>
        <v>#N/A</v>
      </c>
      <c r="E145" s="74"/>
      <c r="F145" s="83"/>
      <c r="G145" s="16"/>
      <c r="H145" s="17" t="s">
        <v>5</v>
      </c>
      <c r="I145" s="24">
        <f>I146/86400</f>
        <v>0</v>
      </c>
      <c r="J145" s="24">
        <f>(I146+J146)/86400</f>
        <v>0</v>
      </c>
      <c r="K145" s="24">
        <f>(I146+J146+K146)/86400</f>
        <v>0</v>
      </c>
      <c r="L145" s="24">
        <f>(I146+J146+K146+L146)/86400</f>
        <v>0</v>
      </c>
      <c r="M145" s="24">
        <f>(I146+J146+K146+L146+M146)/86400</f>
        <v>0</v>
      </c>
      <c r="N145" s="24">
        <f>(I146+J146+K146+L146+M146+N146)/86400</f>
        <v>0</v>
      </c>
      <c r="O145" s="24">
        <f>(I146+J146+K146+L146+M146+N146+O146)/86400</f>
        <v>0</v>
      </c>
      <c r="P145" s="24">
        <f>(I146+J146+K146+L146+M146+N146+O146+P146)/86400</f>
        <v>0</v>
      </c>
      <c r="Q145" s="24">
        <f>(I146+J146+K146+L146+M146+N146+O146+P146+Q146)/86400</f>
        <v>0</v>
      </c>
      <c r="R145" s="25">
        <f>(I146+J146+K146+L146+M146+N146+O146+P146+Q146+R146)/86400</f>
        <v>0</v>
      </c>
      <c r="S145" s="65"/>
    </row>
    <row r="146" spans="1:19" ht="18" customHeight="1">
      <c r="A146" s="78"/>
      <c r="B146" s="81"/>
      <c r="C146" s="69"/>
      <c r="D146" s="72"/>
      <c r="E146" s="75"/>
      <c r="F146" s="84"/>
      <c r="G146" s="18"/>
      <c r="H146" s="19" t="s">
        <v>12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66"/>
    </row>
    <row r="147" spans="1:19" ht="18" customHeight="1">
      <c r="A147" s="78"/>
      <c r="B147" s="81"/>
      <c r="C147" s="69"/>
      <c r="D147" s="72"/>
      <c r="E147" s="75"/>
      <c r="F147" s="84"/>
      <c r="G147" s="20"/>
      <c r="H147" s="21" t="s">
        <v>10</v>
      </c>
      <c r="I147" s="27">
        <f aca="true" t="shared" si="51" ref="I147:R147">I146*2/172800</f>
        <v>0</v>
      </c>
      <c r="J147" s="27">
        <f t="shared" si="51"/>
        <v>0</v>
      </c>
      <c r="K147" s="27">
        <f t="shared" si="51"/>
        <v>0</v>
      </c>
      <c r="L147" s="27">
        <f t="shared" si="51"/>
        <v>0</v>
      </c>
      <c r="M147" s="27">
        <f t="shared" si="51"/>
        <v>0</v>
      </c>
      <c r="N147" s="27">
        <f t="shared" si="51"/>
        <v>0</v>
      </c>
      <c r="O147" s="27">
        <f t="shared" si="51"/>
        <v>0</v>
      </c>
      <c r="P147" s="27">
        <f t="shared" si="51"/>
        <v>0</v>
      </c>
      <c r="Q147" s="27">
        <f t="shared" si="51"/>
        <v>0</v>
      </c>
      <c r="R147" s="27">
        <f t="shared" si="51"/>
        <v>0</v>
      </c>
      <c r="S147" s="66"/>
    </row>
    <row r="148" spans="1:19" ht="18" customHeight="1">
      <c r="A148" s="78"/>
      <c r="B148" s="81"/>
      <c r="C148" s="69"/>
      <c r="D148" s="72"/>
      <c r="E148" s="75"/>
      <c r="F148" s="84"/>
      <c r="G148" s="20"/>
      <c r="H148" s="21" t="s">
        <v>8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66"/>
    </row>
    <row r="149" spans="1:19" ht="18" customHeight="1" thickBot="1">
      <c r="A149" s="79"/>
      <c r="B149" s="82"/>
      <c r="C149" s="70"/>
      <c r="D149" s="73"/>
      <c r="E149" s="76"/>
      <c r="F149" s="85"/>
      <c r="G149" s="22"/>
      <c r="H149" s="23" t="s">
        <v>9</v>
      </c>
      <c r="I149" s="29" t="e">
        <f aca="true" t="shared" si="52" ref="I149:R149">2.8/(I146/500)^3</f>
        <v>#DIV/0!</v>
      </c>
      <c r="J149" s="29" t="e">
        <f t="shared" si="52"/>
        <v>#DIV/0!</v>
      </c>
      <c r="K149" s="29" t="e">
        <f t="shared" si="52"/>
        <v>#DIV/0!</v>
      </c>
      <c r="L149" s="29" t="e">
        <f t="shared" si="52"/>
        <v>#DIV/0!</v>
      </c>
      <c r="M149" s="29" t="e">
        <f t="shared" si="52"/>
        <v>#DIV/0!</v>
      </c>
      <c r="N149" s="29" t="e">
        <f t="shared" si="52"/>
        <v>#DIV/0!</v>
      </c>
      <c r="O149" s="29" t="e">
        <f t="shared" si="52"/>
        <v>#DIV/0!</v>
      </c>
      <c r="P149" s="29" t="e">
        <f t="shared" si="52"/>
        <v>#DIV/0!</v>
      </c>
      <c r="Q149" s="29" t="e">
        <f t="shared" si="52"/>
        <v>#DIV/0!</v>
      </c>
      <c r="R149" s="29" t="e">
        <f t="shared" si="52"/>
        <v>#DIV/0!</v>
      </c>
      <c r="S149" s="67"/>
    </row>
    <row r="150" spans="1:19" ht="18" customHeight="1" thickTop="1">
      <c r="A150" s="77"/>
      <c r="B150" s="80"/>
      <c r="C150" s="68"/>
      <c r="D150" s="71" t="e">
        <f>VLOOKUP(C150,$C$1:$E$12,3,FALSE)/(R150*24*60*60)</f>
        <v>#N/A</v>
      </c>
      <c r="E150" s="74"/>
      <c r="F150" s="83"/>
      <c r="G150" s="16"/>
      <c r="H150" s="17" t="s">
        <v>5</v>
      </c>
      <c r="I150" s="24">
        <f>I151/86400</f>
        <v>0</v>
      </c>
      <c r="J150" s="24">
        <f>(I151+J151)/86400</f>
        <v>0</v>
      </c>
      <c r="K150" s="24">
        <f>(I151+J151+K151)/86400</f>
        <v>0</v>
      </c>
      <c r="L150" s="24">
        <f>(I151+J151+K151+L151)/86400</f>
        <v>0</v>
      </c>
      <c r="M150" s="24">
        <f>(I151+J151+K151+L151+M151)/86400</f>
        <v>0</v>
      </c>
      <c r="N150" s="24">
        <f>(I151+J151+K151+L151+M151+N151)/86400</f>
        <v>0</v>
      </c>
      <c r="O150" s="24">
        <f>(I151+J151+K151+L151+M151+N151+O151)/86400</f>
        <v>0</v>
      </c>
      <c r="P150" s="24">
        <f>(I151+J151+K151+L151+M151+N151+O151+P151)/86400</f>
        <v>0</v>
      </c>
      <c r="Q150" s="24">
        <f>(I151+J151+K151+L151+M151+N151+O151+P151+Q151)/86400</f>
        <v>0</v>
      </c>
      <c r="R150" s="25">
        <f>(I151+J151+K151+L151+M151+N151+O151+P151+Q151+R151)/86400</f>
        <v>0</v>
      </c>
      <c r="S150" s="65"/>
    </row>
    <row r="151" spans="1:19" ht="18" customHeight="1">
      <c r="A151" s="78"/>
      <c r="B151" s="81"/>
      <c r="C151" s="69"/>
      <c r="D151" s="72"/>
      <c r="E151" s="75"/>
      <c r="F151" s="84"/>
      <c r="G151" s="18"/>
      <c r="H151" s="19" t="s">
        <v>12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66"/>
    </row>
    <row r="152" spans="1:19" ht="18" customHeight="1">
      <c r="A152" s="78"/>
      <c r="B152" s="81"/>
      <c r="C152" s="69"/>
      <c r="D152" s="72"/>
      <c r="E152" s="75"/>
      <c r="F152" s="84"/>
      <c r="G152" s="20"/>
      <c r="H152" s="21" t="s">
        <v>10</v>
      </c>
      <c r="I152" s="27">
        <f aca="true" t="shared" si="53" ref="I152:R152">I151*2/172800</f>
        <v>0</v>
      </c>
      <c r="J152" s="27">
        <f t="shared" si="53"/>
        <v>0</v>
      </c>
      <c r="K152" s="27">
        <f t="shared" si="53"/>
        <v>0</v>
      </c>
      <c r="L152" s="27">
        <f t="shared" si="53"/>
        <v>0</v>
      </c>
      <c r="M152" s="27">
        <f t="shared" si="53"/>
        <v>0</v>
      </c>
      <c r="N152" s="27">
        <f t="shared" si="53"/>
        <v>0</v>
      </c>
      <c r="O152" s="27">
        <f t="shared" si="53"/>
        <v>0</v>
      </c>
      <c r="P152" s="27">
        <f t="shared" si="53"/>
        <v>0</v>
      </c>
      <c r="Q152" s="27">
        <f t="shared" si="53"/>
        <v>0</v>
      </c>
      <c r="R152" s="27">
        <f t="shared" si="53"/>
        <v>0</v>
      </c>
      <c r="S152" s="66"/>
    </row>
    <row r="153" spans="1:19" ht="18" customHeight="1">
      <c r="A153" s="78"/>
      <c r="B153" s="81"/>
      <c r="C153" s="69"/>
      <c r="D153" s="72"/>
      <c r="E153" s="75"/>
      <c r="F153" s="84"/>
      <c r="G153" s="20"/>
      <c r="H153" s="21" t="s">
        <v>8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66"/>
    </row>
    <row r="154" spans="1:19" ht="18" customHeight="1" thickBot="1">
      <c r="A154" s="79"/>
      <c r="B154" s="82"/>
      <c r="C154" s="70"/>
      <c r="D154" s="73"/>
      <c r="E154" s="76"/>
      <c r="F154" s="85"/>
      <c r="G154" s="22"/>
      <c r="H154" s="23" t="s">
        <v>9</v>
      </c>
      <c r="I154" s="29" t="e">
        <f aca="true" t="shared" si="54" ref="I154:R154">2.8/(I151/500)^3</f>
        <v>#DIV/0!</v>
      </c>
      <c r="J154" s="29" t="e">
        <f t="shared" si="54"/>
        <v>#DIV/0!</v>
      </c>
      <c r="K154" s="29" t="e">
        <f t="shared" si="54"/>
        <v>#DIV/0!</v>
      </c>
      <c r="L154" s="29" t="e">
        <f t="shared" si="54"/>
        <v>#DIV/0!</v>
      </c>
      <c r="M154" s="29" t="e">
        <f t="shared" si="54"/>
        <v>#DIV/0!</v>
      </c>
      <c r="N154" s="29" t="e">
        <f t="shared" si="54"/>
        <v>#DIV/0!</v>
      </c>
      <c r="O154" s="29" t="e">
        <f t="shared" si="54"/>
        <v>#DIV/0!</v>
      </c>
      <c r="P154" s="29" t="e">
        <f t="shared" si="54"/>
        <v>#DIV/0!</v>
      </c>
      <c r="Q154" s="29" t="e">
        <f t="shared" si="54"/>
        <v>#DIV/0!</v>
      </c>
      <c r="R154" s="29" t="e">
        <f t="shared" si="54"/>
        <v>#DIV/0!</v>
      </c>
      <c r="S154" s="67"/>
    </row>
    <row r="155" spans="1:19" ht="18" customHeight="1" thickTop="1">
      <c r="A155" s="77"/>
      <c r="B155" s="80"/>
      <c r="C155" s="68"/>
      <c r="D155" s="71" t="e">
        <f>VLOOKUP(C155,$C$1:$E$12,3,FALSE)/(R155*24*60*60)</f>
        <v>#N/A</v>
      </c>
      <c r="E155" s="74"/>
      <c r="F155" s="83"/>
      <c r="G155" s="16"/>
      <c r="H155" s="17" t="s">
        <v>5</v>
      </c>
      <c r="I155" s="24">
        <f>I156/86400</f>
        <v>0</v>
      </c>
      <c r="J155" s="24">
        <f>(I156+J156)/86400</f>
        <v>0</v>
      </c>
      <c r="K155" s="24">
        <f>(I156+J156+K156)/86400</f>
        <v>0</v>
      </c>
      <c r="L155" s="24">
        <f>(I156+J156+K156+L156)/86400</f>
        <v>0</v>
      </c>
      <c r="M155" s="24">
        <f>(I156+J156+K156+L156+M156)/86400</f>
        <v>0</v>
      </c>
      <c r="N155" s="24">
        <f>(I156+J156+K156+L156+M156+N156)/86400</f>
        <v>0</v>
      </c>
      <c r="O155" s="24">
        <f>(I156+J156+K156+L156+M156+N156+O156)/86400</f>
        <v>0</v>
      </c>
      <c r="P155" s="24">
        <f>(I156+J156+K156+L156+M156+N156+O156+P156)/86400</f>
        <v>0</v>
      </c>
      <c r="Q155" s="24">
        <f>(I156+J156+K156+L156+M156+N156+O156+P156+Q156)/86400</f>
        <v>0</v>
      </c>
      <c r="R155" s="25">
        <f>(I156+J156+K156+L156+M156+N156+O156+P156+Q156+R156)/86400</f>
        <v>0</v>
      </c>
      <c r="S155" s="65"/>
    </row>
    <row r="156" spans="1:19" ht="18" customHeight="1">
      <c r="A156" s="78"/>
      <c r="B156" s="81"/>
      <c r="C156" s="69"/>
      <c r="D156" s="72"/>
      <c r="E156" s="75"/>
      <c r="F156" s="84"/>
      <c r="G156" s="18"/>
      <c r="H156" s="19" t="s">
        <v>12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66"/>
    </row>
    <row r="157" spans="1:19" ht="18" customHeight="1">
      <c r="A157" s="78"/>
      <c r="B157" s="81"/>
      <c r="C157" s="69"/>
      <c r="D157" s="72"/>
      <c r="E157" s="75"/>
      <c r="F157" s="84"/>
      <c r="G157" s="20"/>
      <c r="H157" s="21" t="s">
        <v>10</v>
      </c>
      <c r="I157" s="27">
        <f aca="true" t="shared" si="55" ref="I157:R157">I156*2/172800</f>
        <v>0</v>
      </c>
      <c r="J157" s="27">
        <f t="shared" si="55"/>
        <v>0</v>
      </c>
      <c r="K157" s="27">
        <f t="shared" si="55"/>
        <v>0</v>
      </c>
      <c r="L157" s="27">
        <f t="shared" si="55"/>
        <v>0</v>
      </c>
      <c r="M157" s="27">
        <f t="shared" si="55"/>
        <v>0</v>
      </c>
      <c r="N157" s="27">
        <f t="shared" si="55"/>
        <v>0</v>
      </c>
      <c r="O157" s="27">
        <f t="shared" si="55"/>
        <v>0</v>
      </c>
      <c r="P157" s="27">
        <f t="shared" si="55"/>
        <v>0</v>
      </c>
      <c r="Q157" s="27">
        <f t="shared" si="55"/>
        <v>0</v>
      </c>
      <c r="R157" s="27">
        <f t="shared" si="55"/>
        <v>0</v>
      </c>
      <c r="S157" s="66"/>
    </row>
    <row r="158" spans="1:19" ht="18" customHeight="1">
      <c r="A158" s="78"/>
      <c r="B158" s="81"/>
      <c r="C158" s="69"/>
      <c r="D158" s="72"/>
      <c r="E158" s="75"/>
      <c r="F158" s="84"/>
      <c r="G158" s="20"/>
      <c r="H158" s="21" t="s">
        <v>8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66"/>
    </row>
    <row r="159" spans="1:19" ht="18" customHeight="1" thickBot="1">
      <c r="A159" s="79"/>
      <c r="B159" s="82"/>
      <c r="C159" s="70"/>
      <c r="D159" s="73"/>
      <c r="E159" s="76"/>
      <c r="F159" s="85"/>
      <c r="G159" s="22"/>
      <c r="H159" s="23" t="s">
        <v>9</v>
      </c>
      <c r="I159" s="29" t="e">
        <f aca="true" t="shared" si="56" ref="I159:R159">2.8/(I156/500)^3</f>
        <v>#DIV/0!</v>
      </c>
      <c r="J159" s="29" t="e">
        <f t="shared" si="56"/>
        <v>#DIV/0!</v>
      </c>
      <c r="K159" s="29" t="e">
        <f t="shared" si="56"/>
        <v>#DIV/0!</v>
      </c>
      <c r="L159" s="29" t="e">
        <f t="shared" si="56"/>
        <v>#DIV/0!</v>
      </c>
      <c r="M159" s="29" t="e">
        <f t="shared" si="56"/>
        <v>#DIV/0!</v>
      </c>
      <c r="N159" s="29" t="e">
        <f t="shared" si="56"/>
        <v>#DIV/0!</v>
      </c>
      <c r="O159" s="29" t="e">
        <f t="shared" si="56"/>
        <v>#DIV/0!</v>
      </c>
      <c r="P159" s="29" t="e">
        <f t="shared" si="56"/>
        <v>#DIV/0!</v>
      </c>
      <c r="Q159" s="29" t="e">
        <f t="shared" si="56"/>
        <v>#DIV/0!</v>
      </c>
      <c r="R159" s="29" t="e">
        <f t="shared" si="56"/>
        <v>#DIV/0!</v>
      </c>
      <c r="S159" s="67"/>
    </row>
    <row r="160" spans="1:19" ht="18" customHeight="1" thickTop="1">
      <c r="A160" s="77"/>
      <c r="B160" s="80"/>
      <c r="C160" s="68"/>
      <c r="D160" s="71" t="e">
        <f>VLOOKUP(C160,$C$1:$E$12,3,FALSE)/(R160*24*60*60)</f>
        <v>#N/A</v>
      </c>
      <c r="E160" s="74"/>
      <c r="F160" s="83"/>
      <c r="G160" s="16"/>
      <c r="H160" s="17" t="s">
        <v>5</v>
      </c>
      <c r="I160" s="24">
        <f>I161/86400</f>
        <v>0</v>
      </c>
      <c r="J160" s="24">
        <f>(I161+J161)/86400</f>
        <v>0</v>
      </c>
      <c r="K160" s="24">
        <f>(I161+J161+K161)/86400</f>
        <v>0</v>
      </c>
      <c r="L160" s="24">
        <f>(I161+J161+K161+L161)/86400</f>
        <v>0</v>
      </c>
      <c r="M160" s="24">
        <f>(I161+J161+K161+L161+M161)/86400</f>
        <v>0</v>
      </c>
      <c r="N160" s="24">
        <f>(I161+J161+K161+L161+M161+N161)/86400</f>
        <v>0</v>
      </c>
      <c r="O160" s="24">
        <f>(I161+J161+K161+L161+M161+N161+O161)/86400</f>
        <v>0</v>
      </c>
      <c r="P160" s="24">
        <f>(I161+J161+K161+L161+M161+N161+O161+P161)/86400</f>
        <v>0</v>
      </c>
      <c r="Q160" s="24">
        <f>(I161+J161+K161+L161+M161+N161+O161+P161+Q161)/86400</f>
        <v>0</v>
      </c>
      <c r="R160" s="25">
        <f>(I161+J161+K161+L161+M161+N161+O161+P161+Q161+R161)/86400</f>
        <v>0</v>
      </c>
      <c r="S160" s="65"/>
    </row>
    <row r="161" spans="1:19" ht="18" customHeight="1">
      <c r="A161" s="78"/>
      <c r="B161" s="81"/>
      <c r="C161" s="69"/>
      <c r="D161" s="72"/>
      <c r="E161" s="75"/>
      <c r="F161" s="84"/>
      <c r="G161" s="18"/>
      <c r="H161" s="19" t="s">
        <v>12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66"/>
    </row>
    <row r="162" spans="1:19" ht="18" customHeight="1">
      <c r="A162" s="78"/>
      <c r="B162" s="81"/>
      <c r="C162" s="69"/>
      <c r="D162" s="72"/>
      <c r="E162" s="75"/>
      <c r="F162" s="84"/>
      <c r="G162" s="20"/>
      <c r="H162" s="21" t="s">
        <v>10</v>
      </c>
      <c r="I162" s="27">
        <f aca="true" t="shared" si="57" ref="I162:R162">I161*2/172800</f>
        <v>0</v>
      </c>
      <c r="J162" s="27">
        <f t="shared" si="57"/>
        <v>0</v>
      </c>
      <c r="K162" s="27">
        <f t="shared" si="57"/>
        <v>0</v>
      </c>
      <c r="L162" s="27">
        <f t="shared" si="57"/>
        <v>0</v>
      </c>
      <c r="M162" s="27">
        <f t="shared" si="57"/>
        <v>0</v>
      </c>
      <c r="N162" s="27">
        <f t="shared" si="57"/>
        <v>0</v>
      </c>
      <c r="O162" s="27">
        <f t="shared" si="57"/>
        <v>0</v>
      </c>
      <c r="P162" s="27">
        <f t="shared" si="57"/>
        <v>0</v>
      </c>
      <c r="Q162" s="27">
        <f t="shared" si="57"/>
        <v>0</v>
      </c>
      <c r="R162" s="27">
        <f t="shared" si="57"/>
        <v>0</v>
      </c>
      <c r="S162" s="66"/>
    </row>
    <row r="163" spans="1:19" ht="18" customHeight="1">
      <c r="A163" s="78"/>
      <c r="B163" s="81"/>
      <c r="C163" s="69"/>
      <c r="D163" s="72"/>
      <c r="E163" s="75"/>
      <c r="F163" s="84"/>
      <c r="G163" s="20"/>
      <c r="H163" s="21" t="s">
        <v>8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66"/>
    </row>
    <row r="164" spans="1:19" ht="18" customHeight="1" thickBot="1">
      <c r="A164" s="79"/>
      <c r="B164" s="82"/>
      <c r="C164" s="70"/>
      <c r="D164" s="73"/>
      <c r="E164" s="76"/>
      <c r="F164" s="85"/>
      <c r="G164" s="22"/>
      <c r="H164" s="23" t="s">
        <v>9</v>
      </c>
      <c r="I164" s="29" t="e">
        <f aca="true" t="shared" si="58" ref="I164:R164">2.8/(I161/500)^3</f>
        <v>#DIV/0!</v>
      </c>
      <c r="J164" s="29" t="e">
        <f t="shared" si="58"/>
        <v>#DIV/0!</v>
      </c>
      <c r="K164" s="29" t="e">
        <f t="shared" si="58"/>
        <v>#DIV/0!</v>
      </c>
      <c r="L164" s="29" t="e">
        <f t="shared" si="58"/>
        <v>#DIV/0!</v>
      </c>
      <c r="M164" s="29" t="e">
        <f t="shared" si="58"/>
        <v>#DIV/0!</v>
      </c>
      <c r="N164" s="29" t="e">
        <f t="shared" si="58"/>
        <v>#DIV/0!</v>
      </c>
      <c r="O164" s="29" t="e">
        <f t="shared" si="58"/>
        <v>#DIV/0!</v>
      </c>
      <c r="P164" s="29" t="e">
        <f t="shared" si="58"/>
        <v>#DIV/0!</v>
      </c>
      <c r="Q164" s="29" t="e">
        <f t="shared" si="58"/>
        <v>#DIV/0!</v>
      </c>
      <c r="R164" s="29" t="e">
        <f t="shared" si="58"/>
        <v>#DIV/0!</v>
      </c>
      <c r="S164" s="67"/>
    </row>
    <row r="165" spans="1:19" ht="18" customHeight="1" thickTop="1">
      <c r="A165" s="77"/>
      <c r="B165" s="80"/>
      <c r="C165" s="68"/>
      <c r="D165" s="71" t="e">
        <f>VLOOKUP(C165,$C$1:$E$12,3,FALSE)/(R165*24*60*60)</f>
        <v>#N/A</v>
      </c>
      <c r="E165" s="74"/>
      <c r="F165" s="83"/>
      <c r="G165" s="16"/>
      <c r="H165" s="17" t="s">
        <v>5</v>
      </c>
      <c r="I165" s="24">
        <f>I166/86400</f>
        <v>0</v>
      </c>
      <c r="J165" s="24">
        <f>(I166+J166)/86400</f>
        <v>0</v>
      </c>
      <c r="K165" s="24">
        <f>(I166+J166+K166)/86400</f>
        <v>0</v>
      </c>
      <c r="L165" s="24">
        <f>(I166+J166+K166+L166)/86400</f>
        <v>0</v>
      </c>
      <c r="M165" s="24">
        <f>(I166+J166+K166+L166+M166)/86400</f>
        <v>0</v>
      </c>
      <c r="N165" s="24">
        <f>(I166+J166+K166+L166+M166+N166)/86400</f>
        <v>0</v>
      </c>
      <c r="O165" s="24">
        <f>(I166+J166+K166+L166+M166+N166+O166)/86400</f>
        <v>0</v>
      </c>
      <c r="P165" s="24">
        <f>(I166+J166+K166+L166+M166+N166+O166+P166)/86400</f>
        <v>0</v>
      </c>
      <c r="Q165" s="24">
        <f>(I166+J166+K166+L166+M166+N166+O166+P166+Q166)/86400</f>
        <v>0</v>
      </c>
      <c r="R165" s="25">
        <f>(I166+J166+K166+L166+M166+N166+O166+P166+Q166+R166)/86400</f>
        <v>0</v>
      </c>
      <c r="S165" s="65"/>
    </row>
    <row r="166" spans="1:19" ht="18" customHeight="1">
      <c r="A166" s="78"/>
      <c r="B166" s="81"/>
      <c r="C166" s="69"/>
      <c r="D166" s="72"/>
      <c r="E166" s="75"/>
      <c r="F166" s="84"/>
      <c r="G166" s="18"/>
      <c r="H166" s="19" t="s">
        <v>12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66"/>
    </row>
    <row r="167" spans="1:19" ht="18" customHeight="1">
      <c r="A167" s="78"/>
      <c r="B167" s="81"/>
      <c r="C167" s="69"/>
      <c r="D167" s="72"/>
      <c r="E167" s="75"/>
      <c r="F167" s="84"/>
      <c r="G167" s="20"/>
      <c r="H167" s="21" t="s">
        <v>10</v>
      </c>
      <c r="I167" s="27">
        <f aca="true" t="shared" si="59" ref="I167:R167">I166*2/172800</f>
        <v>0</v>
      </c>
      <c r="J167" s="27">
        <f t="shared" si="59"/>
        <v>0</v>
      </c>
      <c r="K167" s="27">
        <f t="shared" si="59"/>
        <v>0</v>
      </c>
      <c r="L167" s="27">
        <f t="shared" si="59"/>
        <v>0</v>
      </c>
      <c r="M167" s="27">
        <f t="shared" si="59"/>
        <v>0</v>
      </c>
      <c r="N167" s="27">
        <f t="shared" si="59"/>
        <v>0</v>
      </c>
      <c r="O167" s="27">
        <f t="shared" si="59"/>
        <v>0</v>
      </c>
      <c r="P167" s="27">
        <f t="shared" si="59"/>
        <v>0</v>
      </c>
      <c r="Q167" s="27">
        <f t="shared" si="59"/>
        <v>0</v>
      </c>
      <c r="R167" s="27">
        <f t="shared" si="59"/>
        <v>0</v>
      </c>
      <c r="S167" s="66"/>
    </row>
    <row r="168" spans="1:19" ht="18" customHeight="1">
      <c r="A168" s="78"/>
      <c r="B168" s="81"/>
      <c r="C168" s="69"/>
      <c r="D168" s="72"/>
      <c r="E168" s="75"/>
      <c r="F168" s="84"/>
      <c r="G168" s="20"/>
      <c r="H168" s="21" t="s">
        <v>8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66"/>
    </row>
    <row r="169" spans="1:19" ht="18" customHeight="1" thickBot="1">
      <c r="A169" s="79"/>
      <c r="B169" s="82"/>
      <c r="C169" s="70"/>
      <c r="D169" s="73"/>
      <c r="E169" s="76"/>
      <c r="F169" s="85"/>
      <c r="G169" s="22"/>
      <c r="H169" s="23" t="s">
        <v>9</v>
      </c>
      <c r="I169" s="29" t="e">
        <f aca="true" t="shared" si="60" ref="I169:R169">2.8/(I166/500)^3</f>
        <v>#DIV/0!</v>
      </c>
      <c r="J169" s="29" t="e">
        <f t="shared" si="60"/>
        <v>#DIV/0!</v>
      </c>
      <c r="K169" s="29" t="e">
        <f t="shared" si="60"/>
        <v>#DIV/0!</v>
      </c>
      <c r="L169" s="29" t="e">
        <f t="shared" si="60"/>
        <v>#DIV/0!</v>
      </c>
      <c r="M169" s="29" t="e">
        <f t="shared" si="60"/>
        <v>#DIV/0!</v>
      </c>
      <c r="N169" s="29" t="e">
        <f t="shared" si="60"/>
        <v>#DIV/0!</v>
      </c>
      <c r="O169" s="29" t="e">
        <f t="shared" si="60"/>
        <v>#DIV/0!</v>
      </c>
      <c r="P169" s="29" t="e">
        <f t="shared" si="60"/>
        <v>#DIV/0!</v>
      </c>
      <c r="Q169" s="29" t="e">
        <f t="shared" si="60"/>
        <v>#DIV/0!</v>
      </c>
      <c r="R169" s="29" t="e">
        <f t="shared" si="60"/>
        <v>#DIV/0!</v>
      </c>
      <c r="S169" s="67"/>
    </row>
    <row r="170" spans="1:19" ht="18" customHeight="1" thickTop="1">
      <c r="A170" s="77"/>
      <c r="B170" s="80"/>
      <c r="C170" s="68"/>
      <c r="D170" s="71" t="e">
        <f>VLOOKUP(C170,$C$1:$E$12,3,FALSE)/(R170*24*60*60)</f>
        <v>#N/A</v>
      </c>
      <c r="E170" s="74"/>
      <c r="F170" s="83"/>
      <c r="G170" s="16"/>
      <c r="H170" s="17" t="s">
        <v>5</v>
      </c>
      <c r="I170" s="24">
        <f>I171/86400</f>
        <v>0</v>
      </c>
      <c r="J170" s="24">
        <f>(I171+J171)/86400</f>
        <v>0</v>
      </c>
      <c r="K170" s="24">
        <f>(I171+J171+K171)/86400</f>
        <v>0</v>
      </c>
      <c r="L170" s="24">
        <f>(I171+J171+K171+L171)/86400</f>
        <v>0</v>
      </c>
      <c r="M170" s="24">
        <f>(I171+J171+K171+L171+M171)/86400</f>
        <v>0</v>
      </c>
      <c r="N170" s="24">
        <f>(I171+J171+K171+L171+M171+N171)/86400</f>
        <v>0</v>
      </c>
      <c r="O170" s="24">
        <f>(I171+J171+K171+L171+M171+N171+O171)/86400</f>
        <v>0</v>
      </c>
      <c r="P170" s="24">
        <f>(I171+J171+K171+L171+M171+N171+O171+P171)/86400</f>
        <v>0</v>
      </c>
      <c r="Q170" s="24">
        <f>(I171+J171+K171+L171+M171+N171+O171+P171+Q171)/86400</f>
        <v>0</v>
      </c>
      <c r="R170" s="25">
        <f>(I171+J171+K171+L171+M171+N171+O171+P171+Q171+R171)/86400</f>
        <v>0</v>
      </c>
      <c r="S170" s="65"/>
    </row>
    <row r="171" spans="1:19" ht="18" customHeight="1">
      <c r="A171" s="78"/>
      <c r="B171" s="81"/>
      <c r="C171" s="69"/>
      <c r="D171" s="72"/>
      <c r="E171" s="75"/>
      <c r="F171" s="84"/>
      <c r="G171" s="18"/>
      <c r="H171" s="19" t="s">
        <v>12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66"/>
    </row>
    <row r="172" spans="1:19" ht="18" customHeight="1">
      <c r="A172" s="78"/>
      <c r="B172" s="81"/>
      <c r="C172" s="69"/>
      <c r="D172" s="72"/>
      <c r="E172" s="75"/>
      <c r="F172" s="84"/>
      <c r="G172" s="20"/>
      <c r="H172" s="21" t="s">
        <v>10</v>
      </c>
      <c r="I172" s="27">
        <f aca="true" t="shared" si="61" ref="I172:R172">I171*2/172800</f>
        <v>0</v>
      </c>
      <c r="J172" s="27">
        <f t="shared" si="61"/>
        <v>0</v>
      </c>
      <c r="K172" s="27">
        <f t="shared" si="61"/>
        <v>0</v>
      </c>
      <c r="L172" s="27">
        <f t="shared" si="61"/>
        <v>0</v>
      </c>
      <c r="M172" s="27">
        <f t="shared" si="61"/>
        <v>0</v>
      </c>
      <c r="N172" s="27">
        <f t="shared" si="61"/>
        <v>0</v>
      </c>
      <c r="O172" s="27">
        <f t="shared" si="61"/>
        <v>0</v>
      </c>
      <c r="P172" s="27">
        <f t="shared" si="61"/>
        <v>0</v>
      </c>
      <c r="Q172" s="27">
        <f t="shared" si="61"/>
        <v>0</v>
      </c>
      <c r="R172" s="27">
        <f t="shared" si="61"/>
        <v>0</v>
      </c>
      <c r="S172" s="66"/>
    </row>
    <row r="173" spans="1:19" ht="18" customHeight="1">
      <c r="A173" s="78"/>
      <c r="B173" s="81"/>
      <c r="C173" s="69"/>
      <c r="D173" s="72"/>
      <c r="E173" s="75"/>
      <c r="F173" s="84"/>
      <c r="G173" s="20"/>
      <c r="H173" s="21" t="s">
        <v>8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66"/>
    </row>
    <row r="174" spans="1:19" ht="18" customHeight="1" thickBot="1">
      <c r="A174" s="79"/>
      <c r="B174" s="82"/>
      <c r="C174" s="70"/>
      <c r="D174" s="73"/>
      <c r="E174" s="76"/>
      <c r="F174" s="85"/>
      <c r="G174" s="22"/>
      <c r="H174" s="23" t="s">
        <v>9</v>
      </c>
      <c r="I174" s="29" t="e">
        <f aca="true" t="shared" si="62" ref="I174:R174">2.8/(I171/500)^3</f>
        <v>#DIV/0!</v>
      </c>
      <c r="J174" s="29" t="e">
        <f t="shared" si="62"/>
        <v>#DIV/0!</v>
      </c>
      <c r="K174" s="29" t="e">
        <f t="shared" si="62"/>
        <v>#DIV/0!</v>
      </c>
      <c r="L174" s="29" t="e">
        <f t="shared" si="62"/>
        <v>#DIV/0!</v>
      </c>
      <c r="M174" s="29" t="e">
        <f t="shared" si="62"/>
        <v>#DIV/0!</v>
      </c>
      <c r="N174" s="29" t="e">
        <f t="shared" si="62"/>
        <v>#DIV/0!</v>
      </c>
      <c r="O174" s="29" t="e">
        <f t="shared" si="62"/>
        <v>#DIV/0!</v>
      </c>
      <c r="P174" s="29" t="e">
        <f t="shared" si="62"/>
        <v>#DIV/0!</v>
      </c>
      <c r="Q174" s="29" t="e">
        <f t="shared" si="62"/>
        <v>#DIV/0!</v>
      </c>
      <c r="R174" s="29" t="e">
        <f t="shared" si="62"/>
        <v>#DIV/0!</v>
      </c>
      <c r="S174" s="67"/>
    </row>
    <row r="175" spans="1:19" ht="18" customHeight="1" thickTop="1">
      <c r="A175" s="77"/>
      <c r="B175" s="80"/>
      <c r="C175" s="68"/>
      <c r="D175" s="71" t="e">
        <f>VLOOKUP(C175,$C$1:$E$12,3,FALSE)/(R175*24*60*60)</f>
        <v>#N/A</v>
      </c>
      <c r="E175" s="74"/>
      <c r="F175" s="83"/>
      <c r="G175" s="16"/>
      <c r="H175" s="17" t="s">
        <v>5</v>
      </c>
      <c r="I175" s="24">
        <f>I176/86400</f>
        <v>0</v>
      </c>
      <c r="J175" s="24">
        <f>(I176+J176)/86400</f>
        <v>0</v>
      </c>
      <c r="K175" s="24">
        <f>(I176+J176+K176)/86400</f>
        <v>0</v>
      </c>
      <c r="L175" s="24">
        <f>(I176+J176+K176+L176)/86400</f>
        <v>0</v>
      </c>
      <c r="M175" s="24">
        <f>(I176+J176+K176+L176+M176)/86400</f>
        <v>0</v>
      </c>
      <c r="N175" s="24">
        <f>(I176+J176+K176+L176+M176+N176)/86400</f>
        <v>0</v>
      </c>
      <c r="O175" s="24">
        <f>(I176+J176+K176+L176+M176+N176+O176)/86400</f>
        <v>0</v>
      </c>
      <c r="P175" s="24">
        <f>(I176+J176+K176+L176+M176+N176+O176+P176)/86400</f>
        <v>0</v>
      </c>
      <c r="Q175" s="24">
        <f>(I176+J176+K176+L176+M176+N176+O176+P176+Q176)/86400</f>
        <v>0</v>
      </c>
      <c r="R175" s="25">
        <f>(I176+J176+K176+L176+M176+N176+O176+P176+Q176+R176)/86400</f>
        <v>0</v>
      </c>
      <c r="S175" s="65"/>
    </row>
    <row r="176" spans="1:19" ht="18" customHeight="1">
      <c r="A176" s="78"/>
      <c r="B176" s="81"/>
      <c r="C176" s="69"/>
      <c r="D176" s="72"/>
      <c r="E176" s="75"/>
      <c r="F176" s="84"/>
      <c r="G176" s="18"/>
      <c r="H176" s="19" t="s">
        <v>12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66"/>
    </row>
    <row r="177" spans="1:19" ht="18" customHeight="1">
      <c r="A177" s="78"/>
      <c r="B177" s="81"/>
      <c r="C177" s="69"/>
      <c r="D177" s="72"/>
      <c r="E177" s="75"/>
      <c r="F177" s="84"/>
      <c r="G177" s="20"/>
      <c r="H177" s="21" t="s">
        <v>10</v>
      </c>
      <c r="I177" s="27">
        <f aca="true" t="shared" si="63" ref="I177:R177">I176*2/172800</f>
        <v>0</v>
      </c>
      <c r="J177" s="27">
        <f t="shared" si="63"/>
        <v>0</v>
      </c>
      <c r="K177" s="27">
        <f t="shared" si="63"/>
        <v>0</v>
      </c>
      <c r="L177" s="27">
        <f t="shared" si="63"/>
        <v>0</v>
      </c>
      <c r="M177" s="27">
        <f t="shared" si="63"/>
        <v>0</v>
      </c>
      <c r="N177" s="27">
        <f t="shared" si="63"/>
        <v>0</v>
      </c>
      <c r="O177" s="27">
        <f t="shared" si="63"/>
        <v>0</v>
      </c>
      <c r="P177" s="27">
        <f t="shared" si="63"/>
        <v>0</v>
      </c>
      <c r="Q177" s="27">
        <f t="shared" si="63"/>
        <v>0</v>
      </c>
      <c r="R177" s="27">
        <f t="shared" si="63"/>
        <v>0</v>
      </c>
      <c r="S177" s="66"/>
    </row>
    <row r="178" spans="1:19" ht="18" customHeight="1">
      <c r="A178" s="78"/>
      <c r="B178" s="81"/>
      <c r="C178" s="69"/>
      <c r="D178" s="72"/>
      <c r="E178" s="75"/>
      <c r="F178" s="84"/>
      <c r="G178" s="20"/>
      <c r="H178" s="21" t="s">
        <v>8</v>
      </c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66"/>
    </row>
    <row r="179" spans="1:19" ht="18" customHeight="1" thickBot="1">
      <c r="A179" s="79"/>
      <c r="B179" s="82"/>
      <c r="C179" s="70"/>
      <c r="D179" s="73"/>
      <c r="E179" s="76"/>
      <c r="F179" s="85"/>
      <c r="G179" s="22"/>
      <c r="H179" s="23" t="s">
        <v>9</v>
      </c>
      <c r="I179" s="29" t="e">
        <f aca="true" t="shared" si="64" ref="I179:R179">2.8/(I176/500)^3</f>
        <v>#DIV/0!</v>
      </c>
      <c r="J179" s="29" t="e">
        <f t="shared" si="64"/>
        <v>#DIV/0!</v>
      </c>
      <c r="K179" s="29" t="e">
        <f t="shared" si="64"/>
        <v>#DIV/0!</v>
      </c>
      <c r="L179" s="29" t="e">
        <f t="shared" si="64"/>
        <v>#DIV/0!</v>
      </c>
      <c r="M179" s="29" t="e">
        <f t="shared" si="64"/>
        <v>#DIV/0!</v>
      </c>
      <c r="N179" s="29" t="e">
        <f t="shared" si="64"/>
        <v>#DIV/0!</v>
      </c>
      <c r="O179" s="29" t="e">
        <f t="shared" si="64"/>
        <v>#DIV/0!</v>
      </c>
      <c r="P179" s="29" t="e">
        <f t="shared" si="64"/>
        <v>#DIV/0!</v>
      </c>
      <c r="Q179" s="29" t="e">
        <f t="shared" si="64"/>
        <v>#DIV/0!</v>
      </c>
      <c r="R179" s="29" t="e">
        <f t="shared" si="64"/>
        <v>#DIV/0!</v>
      </c>
      <c r="S179" s="67"/>
    </row>
    <row r="180" ht="18" customHeight="1" thickTop="1"/>
    <row r="181" ht="18" customHeight="1"/>
    <row r="182" ht="18" customHeight="1"/>
  </sheetData>
  <sheetProtection sheet="1" selectLockedCells="1"/>
  <mergeCells count="226">
    <mergeCell ref="S170:S174"/>
    <mergeCell ref="A175:A179"/>
    <mergeCell ref="B175:B179"/>
    <mergeCell ref="C175:C179"/>
    <mergeCell ref="D175:D179"/>
    <mergeCell ref="E175:E179"/>
    <mergeCell ref="F175:F179"/>
    <mergeCell ref="A170:A174"/>
    <mergeCell ref="B170:B174"/>
    <mergeCell ref="C170:C174"/>
    <mergeCell ref="D170:D174"/>
    <mergeCell ref="E170:E174"/>
    <mergeCell ref="F170:F174"/>
    <mergeCell ref="S160:S164"/>
    <mergeCell ref="A165:A169"/>
    <mergeCell ref="B165:B169"/>
    <mergeCell ref="C165:C169"/>
    <mergeCell ref="D165:D169"/>
    <mergeCell ref="E165:E169"/>
    <mergeCell ref="F165:F169"/>
    <mergeCell ref="S165:S169"/>
    <mergeCell ref="A160:A164"/>
    <mergeCell ref="B160:B164"/>
    <mergeCell ref="C160:C164"/>
    <mergeCell ref="D160:D164"/>
    <mergeCell ref="E160:E164"/>
    <mergeCell ref="F160:F164"/>
    <mergeCell ref="S150:S154"/>
    <mergeCell ref="A155:A159"/>
    <mergeCell ref="B155:B159"/>
    <mergeCell ref="C155:C159"/>
    <mergeCell ref="D155:D159"/>
    <mergeCell ref="E155:E159"/>
    <mergeCell ref="F155:F159"/>
    <mergeCell ref="S155:S159"/>
    <mergeCell ref="A150:A154"/>
    <mergeCell ref="B150:B154"/>
    <mergeCell ref="B45:B49"/>
    <mergeCell ref="F95:F99"/>
    <mergeCell ref="F45:F49"/>
    <mergeCell ref="Q14:S14"/>
    <mergeCell ref="M15:S15"/>
    <mergeCell ref="C20:C24"/>
    <mergeCell ref="D20:D24"/>
    <mergeCell ref="F20:F24"/>
    <mergeCell ref="S50:S54"/>
    <mergeCell ref="C70:C74"/>
    <mergeCell ref="E95:E99"/>
    <mergeCell ref="C150:C154"/>
    <mergeCell ref="D150:D154"/>
    <mergeCell ref="E150:E154"/>
    <mergeCell ref="F150:F154"/>
    <mergeCell ref="F145:F149"/>
    <mergeCell ref="E145:E149"/>
    <mergeCell ref="D140:D144"/>
    <mergeCell ref="E140:E144"/>
    <mergeCell ref="D95:D99"/>
    <mergeCell ref="S145:S149"/>
    <mergeCell ref="S95:S99"/>
    <mergeCell ref="A20:A24"/>
    <mergeCell ref="S20:S24"/>
    <mergeCell ref="E20:E24"/>
    <mergeCell ref="A95:A99"/>
    <mergeCell ref="B95:B99"/>
    <mergeCell ref="C95:C99"/>
    <mergeCell ref="A45:A49"/>
    <mergeCell ref="B20:B24"/>
    <mergeCell ref="A145:A149"/>
    <mergeCell ref="B145:B149"/>
    <mergeCell ref="C145:C149"/>
    <mergeCell ref="D145:D149"/>
    <mergeCell ref="F140:F144"/>
    <mergeCell ref="A130:A134"/>
    <mergeCell ref="B130:B134"/>
    <mergeCell ref="A140:A144"/>
    <mergeCell ref="B140:B144"/>
    <mergeCell ref="C140:C144"/>
    <mergeCell ref="A40:A44"/>
    <mergeCell ref="B40:B44"/>
    <mergeCell ref="C40:C44"/>
    <mergeCell ref="D40:D44"/>
    <mergeCell ref="D65:D69"/>
    <mergeCell ref="A65:A69"/>
    <mergeCell ref="C55:C59"/>
    <mergeCell ref="D55:D59"/>
    <mergeCell ref="D60:D64"/>
    <mergeCell ref="B65:B69"/>
    <mergeCell ref="A70:A74"/>
    <mergeCell ref="B70:B74"/>
    <mergeCell ref="F40:F44"/>
    <mergeCell ref="S40:S44"/>
    <mergeCell ref="C50:C54"/>
    <mergeCell ref="D50:D54"/>
    <mergeCell ref="E50:E54"/>
    <mergeCell ref="F50:F54"/>
    <mergeCell ref="S45:S49"/>
    <mergeCell ref="E40:E44"/>
    <mergeCell ref="A110:A114"/>
    <mergeCell ref="A120:A124"/>
    <mergeCell ref="D120:D124"/>
    <mergeCell ref="E120:E124"/>
    <mergeCell ref="A115:A119"/>
    <mergeCell ref="B115:B119"/>
    <mergeCell ref="C115:C119"/>
    <mergeCell ref="C110:C114"/>
    <mergeCell ref="D110:D114"/>
    <mergeCell ref="E110:E114"/>
    <mergeCell ref="A85:A89"/>
    <mergeCell ref="S130:S134"/>
    <mergeCell ref="A135:A139"/>
    <mergeCell ref="B135:B139"/>
    <mergeCell ref="C135:C139"/>
    <mergeCell ref="D135:D139"/>
    <mergeCell ref="E135:E139"/>
    <mergeCell ref="A125:A129"/>
    <mergeCell ref="F135:F139"/>
    <mergeCell ref="S135:S139"/>
    <mergeCell ref="B125:B129"/>
    <mergeCell ref="C125:C129"/>
    <mergeCell ref="D125:D129"/>
    <mergeCell ref="E125:E129"/>
    <mergeCell ref="S115:S119"/>
    <mergeCell ref="B110:B114"/>
    <mergeCell ref="B120:B124"/>
    <mergeCell ref="D115:D119"/>
    <mergeCell ref="E115:E119"/>
    <mergeCell ref="F115:F119"/>
    <mergeCell ref="S140:S144"/>
    <mergeCell ref="F120:F124"/>
    <mergeCell ref="C130:C134"/>
    <mergeCell ref="D130:D134"/>
    <mergeCell ref="E130:E134"/>
    <mergeCell ref="F130:F134"/>
    <mergeCell ref="S120:S124"/>
    <mergeCell ref="F125:F129"/>
    <mergeCell ref="S125:S129"/>
    <mergeCell ref="C120:C124"/>
    <mergeCell ref="F110:F114"/>
    <mergeCell ref="F100:F104"/>
    <mergeCell ref="S100:S104"/>
    <mergeCell ref="S105:S109"/>
    <mergeCell ref="E100:E104"/>
    <mergeCell ref="S110:S114"/>
    <mergeCell ref="F105:F109"/>
    <mergeCell ref="E55:E59"/>
    <mergeCell ref="B50:B54"/>
    <mergeCell ref="A50:A54"/>
    <mergeCell ref="A55:A59"/>
    <mergeCell ref="B55:B59"/>
    <mergeCell ref="A105:A109"/>
    <mergeCell ref="B105:B109"/>
    <mergeCell ref="C105:C109"/>
    <mergeCell ref="D105:D109"/>
    <mergeCell ref="E105:E109"/>
    <mergeCell ref="E60:E64"/>
    <mergeCell ref="F60:F64"/>
    <mergeCell ref="A90:A94"/>
    <mergeCell ref="B90:B94"/>
    <mergeCell ref="C90:C94"/>
    <mergeCell ref="D90:D94"/>
    <mergeCell ref="A80:A84"/>
    <mergeCell ref="B80:B84"/>
    <mergeCell ref="C80:C84"/>
    <mergeCell ref="D80:D84"/>
    <mergeCell ref="B60:B64"/>
    <mergeCell ref="C60:C64"/>
    <mergeCell ref="F55:F59"/>
    <mergeCell ref="S90:S94"/>
    <mergeCell ref="S80:S84"/>
    <mergeCell ref="C85:C89"/>
    <mergeCell ref="D85:D89"/>
    <mergeCell ref="S75:S79"/>
    <mergeCell ref="E90:E94"/>
    <mergeCell ref="F90:F94"/>
    <mergeCell ref="B85:B89"/>
    <mergeCell ref="C65:C69"/>
    <mergeCell ref="F80:F84"/>
    <mergeCell ref="F70:F74"/>
    <mergeCell ref="D70:D74"/>
    <mergeCell ref="F75:F79"/>
    <mergeCell ref="F85:F89"/>
    <mergeCell ref="E80:E84"/>
    <mergeCell ref="E70:E74"/>
    <mergeCell ref="S25:S29"/>
    <mergeCell ref="S65:S69"/>
    <mergeCell ref="S70:S74"/>
    <mergeCell ref="S30:S34"/>
    <mergeCell ref="S35:S39"/>
    <mergeCell ref="S85:S89"/>
    <mergeCell ref="S60:S64"/>
    <mergeCell ref="F25:F29"/>
    <mergeCell ref="S55:S59"/>
    <mergeCell ref="F65:F69"/>
    <mergeCell ref="A60:A64"/>
    <mergeCell ref="F35:F39"/>
    <mergeCell ref="C30:C34"/>
    <mergeCell ref="D30:D34"/>
    <mergeCell ref="E30:E34"/>
    <mergeCell ref="F30:F34"/>
    <mergeCell ref="E35:E39"/>
    <mergeCell ref="E25:E29"/>
    <mergeCell ref="D100:D104"/>
    <mergeCell ref="A35:A39"/>
    <mergeCell ref="B35:B39"/>
    <mergeCell ref="C35:C39"/>
    <mergeCell ref="D35:D39"/>
    <mergeCell ref="E65:E69"/>
    <mergeCell ref="A75:A79"/>
    <mergeCell ref="B75:B79"/>
    <mergeCell ref="C75:C79"/>
    <mergeCell ref="A30:A34"/>
    <mergeCell ref="B30:B34"/>
    <mergeCell ref="A25:A29"/>
    <mergeCell ref="B25:B29"/>
    <mergeCell ref="C25:C29"/>
    <mergeCell ref="D25:D29"/>
    <mergeCell ref="S175:S179"/>
    <mergeCell ref="C45:C49"/>
    <mergeCell ref="D45:D49"/>
    <mergeCell ref="E45:E49"/>
    <mergeCell ref="A100:A104"/>
    <mergeCell ref="B100:B104"/>
    <mergeCell ref="C100:C104"/>
    <mergeCell ref="E85:E89"/>
    <mergeCell ref="D75:D79"/>
    <mergeCell ref="E75:E79"/>
  </mergeCells>
  <dataValidations count="1">
    <dataValidation type="list" allowBlank="1" showInputMessage="1" showErrorMessage="1" sqref="C20:C179">
      <formula1>$C$1:$C$12</formula1>
    </dataValidation>
  </dataValidations>
  <printOptions/>
  <pageMargins left="0.3937007874015748" right="0" top="0.35433070866141736" bottom="0.3937007874015748" header="0.2362204724409449" footer="0.1968503937007874"/>
  <pageSetup fitToHeight="2" horizontalDpi="600" verticalDpi="600" orientation="landscape" paperSize="9" scale="78" r:id="rId4"/>
  <headerFooter alignWithMargins="0">
    <oddFooter>&amp;L&amp;"Verdana,Regular"&amp;8PB New Personal Best Time&amp;R&amp;"Verdana,Regular"&amp;8Seite &amp;P 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Stofer</dc:creator>
  <cp:keywords/>
  <dc:description/>
  <cp:lastModifiedBy>Christian Stofer</cp:lastModifiedBy>
  <cp:lastPrinted>2012-11-20T09:05:48Z</cp:lastPrinted>
  <dcterms:created xsi:type="dcterms:W3CDTF">2005-12-11T21:28:18Z</dcterms:created>
  <dcterms:modified xsi:type="dcterms:W3CDTF">2018-11-12T09:59:20Z</dcterms:modified>
  <cp:category/>
  <cp:version/>
  <cp:contentType/>
  <cp:contentStatus/>
</cp:coreProperties>
</file>