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8"/>
  <workbookPr autoCompressPictures="0"/>
  <mc:AlternateContent xmlns:mc="http://schemas.openxmlformats.org/markup-compatibility/2006">
    <mc:Choice Requires="x15">
      <x15ac:absPath xmlns:x15ac="http://schemas.microsoft.com/office/spreadsheetml/2010/11/ac" url="/Users/FannyMossiere/Desktop/Régate mer LSA/"/>
    </mc:Choice>
  </mc:AlternateContent>
  <xr:revisionPtr revIDLastSave="0" documentId="13_ncr:1_{004B3D45-FDDB-C34C-8B56-050F2A7F37C5}" xr6:coauthVersionLast="47" xr6:coauthVersionMax="47" xr10:uidLastSave="{00000000-0000-0000-0000-000000000000}"/>
  <bookViews>
    <workbookView xWindow="1480" yWindow="820" windowWidth="25220" windowHeight="12600" xr2:uid="{00000000-000D-0000-FFFF-FFFF00000000}"/>
  </bookViews>
  <sheets>
    <sheet name="Feuille d'inscription" sheetId="1" r:id="rId1"/>
    <sheet name="Tarifs" sheetId="3" r:id="rId2"/>
    <sheet name="Configuration" sheetId="2" state="hidden" r:id="rId3"/>
  </sheets>
  <calcPr calcId="19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16" i="2"/>
  <c r="D5" i="2"/>
  <c r="F5" i="3"/>
  <c r="F6" i="3"/>
  <c r="F7" i="3"/>
  <c r="J25" i="1"/>
  <c r="J24" i="1"/>
  <c r="J23" i="1"/>
  <c r="J22" i="1"/>
  <c r="J21" i="1"/>
  <c r="J20" i="1"/>
  <c r="J19" i="1"/>
  <c r="J18" i="1"/>
  <c r="J17" i="1"/>
  <c r="H25" i="1"/>
  <c r="H24" i="1"/>
  <c r="H23" i="1"/>
  <c r="H22" i="1"/>
  <c r="H21" i="1"/>
  <c r="H20" i="1"/>
  <c r="H19" i="1"/>
  <c r="H17" i="1"/>
  <c r="D3" i="2"/>
  <c r="C7" i="2"/>
  <c r="B7" i="3" s="1"/>
  <c r="C9" i="2"/>
  <c r="J27" i="1" s="1"/>
  <c r="C16" i="2"/>
  <c r="B16" i="3" s="1"/>
  <c r="C15" i="2"/>
  <c r="B15" i="3" s="1"/>
  <c r="C14" i="2"/>
  <c r="B14" i="3" s="1"/>
  <c r="C13" i="2"/>
  <c r="B13" i="3" s="1"/>
  <c r="C12" i="2"/>
  <c r="B12" i="3" s="1"/>
  <c r="C11" i="2"/>
  <c r="B11" i="3" s="1"/>
  <c r="C10" i="2"/>
  <c r="B10" i="3" s="1"/>
  <c r="C8" i="2"/>
  <c r="B8" i="3" s="1"/>
  <c r="C6" i="2"/>
  <c r="B6" i="3" s="1"/>
  <c r="C5" i="2"/>
  <c r="B5" i="3" s="1"/>
  <c r="B9" i="3" l="1"/>
  <c r="H16" i="1"/>
  <c r="H27" i="1" s="1"/>
  <c r="K2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 Minger</author>
  </authors>
  <commentList>
    <comment ref="C17" authorId="0" shapeId="0" xr:uid="{00000000-0006-0000-0200-000001000000}">
      <text>
        <r>
          <rPr>
            <b/>
            <sz val="9"/>
            <color indexed="81"/>
            <rFont val="Calibri"/>
            <family val="2"/>
          </rPr>
          <t>selon catégories</t>
        </r>
      </text>
    </comment>
    <comment ref="D17" authorId="0" shapeId="0" xr:uid="{00000000-0006-0000-0200-000002000000}">
      <text>
        <r>
          <rPr>
            <b/>
            <sz val="9"/>
            <color indexed="81"/>
            <rFont val="Calibri"/>
            <family val="2"/>
          </rPr>
          <t>selon catégories</t>
        </r>
      </text>
    </comment>
  </commentList>
</comments>
</file>

<file path=xl/sharedStrings.xml><?xml version="1.0" encoding="utf-8"?>
<sst xmlns="http://schemas.openxmlformats.org/spreadsheetml/2006/main" count="83" uniqueCount="57">
  <si>
    <t>Inscription Régate d’aviron de mer « Léman-sur-mer »</t>
  </si>
  <si>
    <t>Samedi 16 octobre 2021</t>
  </si>
  <si>
    <t>CLUB</t>
  </si>
  <si>
    <t>Prénom et NOM du délégué</t>
  </si>
  <si>
    <t>Tel délégué</t>
  </si>
  <si>
    <t>Les engagements et les résultats en temps réel seront accessibles en ligne sur :</t>
  </si>
  <si>
    <t>https://www.crewtimer.com</t>
  </si>
  <si>
    <t>1 fiche par club</t>
  </si>
  <si>
    <t>1 ligne par équipage</t>
  </si>
  <si>
    <t>La première ligne est un exemple. Merci de la supprimer avant envoi.</t>
  </si>
  <si>
    <t>Epreuve</t>
  </si>
  <si>
    <t>Club, n° équipage et composition de l'équipage</t>
  </si>
  <si>
    <t>Nom barreur (ou chef de bord)</t>
  </si>
  <si>
    <t>VIVIER Elsa</t>
  </si>
  <si>
    <t>non</t>
  </si>
  <si>
    <t>Choisissez dans le menu déroulant</t>
  </si>
  <si>
    <t>TOTAL :</t>
  </si>
  <si>
    <t>Liste des 13 épreuves</t>
  </si>
  <si>
    <t>Prix inscriptions</t>
  </si>
  <si>
    <t>Open</t>
  </si>
  <si>
    <t>leman-sur-mer@lsaviron.ch</t>
  </si>
  <si>
    <t>W C4x+</t>
  </si>
  <si>
    <t>U19W C4x+</t>
  </si>
  <si>
    <t>U19M C4x+</t>
  </si>
  <si>
    <t>U19W C2x</t>
  </si>
  <si>
    <t>U19M C2x</t>
  </si>
  <si>
    <t>W C2x</t>
  </si>
  <si>
    <t>W C1x</t>
  </si>
  <si>
    <t>M C4x+</t>
  </si>
  <si>
    <t>M C2x</t>
  </si>
  <si>
    <t>M C1x</t>
  </si>
  <si>
    <t>Mix C4x+</t>
  </si>
  <si>
    <t>Mix C2x</t>
  </si>
  <si>
    <t>Location</t>
  </si>
  <si>
    <t>Prix d'inscription par rameur</t>
  </si>
  <si>
    <t>oui</t>
  </si>
  <si>
    <t>Catégorie</t>
  </si>
  <si>
    <t>Bateaux</t>
  </si>
  <si>
    <t>C4x+</t>
  </si>
  <si>
    <t>C2x</t>
  </si>
  <si>
    <t>C1x</t>
  </si>
  <si>
    <t>Montant d'inscription (en francs)</t>
  </si>
  <si>
    <t>Souhaitez-vous louer un bateau pour cet équipage?</t>
  </si>
  <si>
    <t>Mail délégué</t>
  </si>
  <si>
    <t>MODE D'EMPLOI</t>
  </si>
  <si>
    <t>Lausanne-Sports Aviron 2 (VIVIER Elsa / VIVIER Marie / LEGUILLOU Lucile / MORIZOT Quitterie, barreur : GENOUVRIER Marc)</t>
  </si>
  <si>
    <t>Catégorie Open:</t>
  </si>
  <si>
    <t>A retourner par mail avant le 24 septembre, 12h, à :</t>
  </si>
  <si>
    <t>Montant de la location du bateau par course (en francs)</t>
  </si>
  <si>
    <t>20 francs par rameur·se (gratuit pour les barreur·ses)</t>
  </si>
  <si>
    <r>
      <t xml:space="preserve">N° identification du bateau
</t>
    </r>
    <r>
      <rPr>
        <i/>
        <sz val="10"/>
        <color rgb="FF000000"/>
        <rFont val="Calibri"/>
      </rPr>
      <t>(numéro inscrit sur la proue du bateau, voir avant-programme. Si vous n'avez pas de numéro, laisser vide)</t>
    </r>
  </si>
  <si>
    <r>
      <t xml:space="preserve">Equipage Masters ?
</t>
    </r>
    <r>
      <rPr>
        <i/>
        <sz val="10"/>
        <color rgb="FF000000"/>
        <rFont val="Calibri"/>
      </rPr>
      <t>(composé de rameur·ses tous âgés de 40 ans et plus, dans l'année, voir avant-programme)</t>
    </r>
  </si>
  <si>
    <r>
      <t xml:space="preserve">Prix droits d’engagement 
</t>
    </r>
    <r>
      <rPr>
        <i/>
        <sz val="10"/>
        <color rgb="FF000000"/>
        <rFont val="Calibri"/>
      </rPr>
      <t>(pour la catégorie open, voir le 2e onglet "Tarifs")</t>
    </r>
  </si>
  <si>
    <r>
      <t xml:space="preserve">Prix location de bateau, par course
</t>
    </r>
    <r>
      <rPr>
        <i/>
        <sz val="10"/>
        <color rgb="FF000000"/>
        <rFont val="Calibri"/>
      </rPr>
      <t>(pour la catégorie open, voir le 2e onglet "Tarifs")</t>
    </r>
  </si>
  <si>
    <r>
      <t xml:space="preserve">Téléphone des chef·fes de bord </t>
    </r>
    <r>
      <rPr>
        <sz val="11"/>
        <color rgb="FF000000"/>
        <rFont val="Calibri"/>
        <family val="2"/>
      </rPr>
      <t>(pour le jour de la régate):</t>
    </r>
  </si>
  <si>
    <r>
      <t xml:space="preserve">N° de licence des membres de l'équipage </t>
    </r>
    <r>
      <rPr>
        <i/>
        <sz val="10"/>
        <color rgb="FF000000"/>
        <rFont val="Calibri"/>
      </rPr>
      <t>(pour les clubs suisses, sauf pour la catégorie open)</t>
    </r>
  </si>
  <si>
    <t>Décharge à signer par chaque participant·e (voir annexe 3, bientôt à télécharger sur www.lsaviron.ch)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</si>
</sst>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12"/>
      <color theme="10"/>
      <name val="Calibri"/>
      <family val="2"/>
    </font>
    <font>
      <sz val="11"/>
      <color rgb="FF000000"/>
      <name val="Times New Roman"/>
    </font>
    <font>
      <u/>
      <sz val="11"/>
      <color theme="11"/>
      <name val="Calibri"/>
      <family val="2"/>
    </font>
    <font>
      <b/>
      <sz val="9"/>
      <color indexed="81"/>
      <name val="Calibri"/>
      <family val="2"/>
    </font>
    <font>
      <b/>
      <sz val="11"/>
      <name val="Calibri"/>
      <family val="2"/>
    </font>
    <font>
      <i/>
      <sz val="10"/>
      <color rgb="FF000000"/>
      <name val="Calibri"/>
    </font>
    <font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3" fillId="0" borderId="0"/>
    <xf numFmtId="0" fontId="1" fillId="0" borderId="0"/>
    <xf numFmtId="0" fontId="1" fillId="0" borderId="0"/>
    <xf numFmtId="0" fontId="4" fillId="0" borderId="0"/>
    <xf numFmtId="0" fontId="18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9" borderId="2" xfId="0" applyFont="1" applyFill="1" applyBorder="1" applyAlignment="1">
      <alignment vertical="center" wrapText="1"/>
    </xf>
    <xf numFmtId="0" fontId="0" fillId="9" borderId="2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horizontal="right"/>
    </xf>
    <xf numFmtId="0" fontId="17" fillId="0" borderId="2" xfId="0" applyFont="1" applyBorder="1" applyAlignment="1">
      <alignment vertical="center"/>
    </xf>
    <xf numFmtId="0" fontId="15" fillId="0" borderId="0" xfId="0" applyFont="1" applyAlignment="1">
      <alignment horizontal="right" vertical="center"/>
    </xf>
    <xf numFmtId="0" fontId="19" fillId="0" borderId="0" xfId="18" applyFont="1" applyAlignment="1">
      <alignment vertical="center"/>
    </xf>
    <xf numFmtId="0" fontId="20" fillId="0" borderId="0" xfId="18" applyFont="1" applyAlignment="1">
      <alignment vertical="center"/>
    </xf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/>
    <xf numFmtId="0" fontId="17" fillId="0" borderId="0" xfId="0" applyFont="1" applyBorder="1" applyAlignment="1">
      <alignment vertical="center"/>
    </xf>
    <xf numFmtId="0" fontId="17" fillId="0" borderId="0" xfId="0" applyFont="1"/>
    <xf numFmtId="0" fontId="24" fillId="0" borderId="0" xfId="0" applyFont="1" applyAlignment="1">
      <alignment vertical="center"/>
    </xf>
    <xf numFmtId="0" fontId="18" fillId="0" borderId="0" xfId="47" applyAlignment="1">
      <alignment vertical="center"/>
    </xf>
    <xf numFmtId="0" fontId="24" fillId="10" borderId="0" xfId="0" applyFont="1" applyFill="1" applyAlignment="1">
      <alignment vertical="center"/>
    </xf>
    <xf numFmtId="0" fontId="26" fillId="10" borderId="0" xfId="0" applyFont="1" applyFill="1" applyAlignment="1">
      <alignment vertical="center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8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Error" xfId="7" xr:uid="{00000000-0005-0000-0000-000005000000}"/>
    <cellStyle name="Footnote" xfId="8" xr:uid="{00000000-0005-0000-0000-000006000000}"/>
    <cellStyle name="Good" xfId="9" xr:uid="{00000000-0005-0000-0000-000007000000}"/>
    <cellStyle name="Heading (user)" xfId="10" xr:uid="{00000000-0005-0000-0000-000008000000}"/>
    <cellStyle name="Heading 1" xfId="11" xr:uid="{00000000-0005-0000-0000-000009000000}"/>
    <cellStyle name="Heading 2" xfId="12" xr:uid="{00000000-0005-0000-0000-00000A000000}"/>
    <cellStyle name="Hyperlink" xfId="18" xr:uid="{00000000-0005-0000-0000-00000B000000}"/>
    <cellStyle name="Lien hypertexte" xfId="47" builtinId="8"/>
    <cellStyle name="Lien hypertexte visité" xfId="19" builtinId="9" hidden="1"/>
    <cellStyle name="Lien hypertexte visité" xfId="20" builtinId="9" hidden="1"/>
    <cellStyle name="Lien hypertexte visité" xfId="21" builtinId="9" hidden="1"/>
    <cellStyle name="Lien hypertexte visité" xfId="22" builtinId="9" hidden="1"/>
    <cellStyle name="Lien hypertexte visité" xfId="23" builtinId="9" hidden="1"/>
    <cellStyle name="Lien hypertexte visité" xfId="24" builtinId="9" hidden="1"/>
    <cellStyle name="Lien hypertexte visité" xfId="25" builtinId="9" hidden="1"/>
    <cellStyle name="Lien hypertexte visité" xfId="26" builtinId="9" hidden="1"/>
    <cellStyle name="Lien hypertexte visité" xfId="27" builtinId="9" hidden="1"/>
    <cellStyle name="Lien hypertexte visité" xfId="28" builtinId="9" hidden="1"/>
    <cellStyle name="Lien hypertexte visité" xfId="29" builtinId="9" hidden="1"/>
    <cellStyle name="Lien hypertexte visité" xfId="30" builtinId="9" hidden="1"/>
    <cellStyle name="Lien hypertexte visité" xfId="31" builtinId="9" hidden="1"/>
    <cellStyle name="Lien hypertexte visité" xfId="32" builtinId="9" hidden="1"/>
    <cellStyle name="Lien hypertexte visité" xfId="33" builtinId="9" hidden="1"/>
    <cellStyle name="Lien hypertexte visité" xfId="34" builtinId="9" hidden="1"/>
    <cellStyle name="Lien hypertexte visité" xfId="35" builtinId="9" hidden="1"/>
    <cellStyle name="Lien hypertexte visité" xfId="36" builtinId="9" hidden="1"/>
    <cellStyle name="Lien hypertexte visité" xfId="37" builtinId="9" hidden="1"/>
    <cellStyle name="Lien hypertexte visité" xfId="38" builtinId="9" hidden="1"/>
    <cellStyle name="Lien hypertexte visité" xfId="39" builtinId="9" hidden="1"/>
    <cellStyle name="Lien hypertexte visité" xfId="40" builtinId="9" hidden="1"/>
    <cellStyle name="Lien hypertexte visité" xfId="41" builtinId="9" hidden="1"/>
    <cellStyle name="Lien hypertexte visité" xfId="42" builtinId="9" hidden="1"/>
    <cellStyle name="Lien hypertexte visité" xfId="43" builtinId="9" hidden="1"/>
    <cellStyle name="Lien hypertexte visité" xfId="44" builtinId="9" hidden="1"/>
    <cellStyle name="Lien hypertexte visité" xfId="45" builtinId="9" hidden="1"/>
    <cellStyle name="Lien hypertexte visité" xfId="46" builtinId="9" hidden="1"/>
    <cellStyle name="Neutral" xfId="13" xr:uid="{00000000-0005-0000-0000-000029000000}"/>
    <cellStyle name="Normal" xfId="0" builtinId="0" customBuiltin="1"/>
    <cellStyle name="Note" xfId="1" builtinId="10" customBuiltin="1"/>
    <cellStyle name="Result (user)" xfId="14" xr:uid="{00000000-0005-0000-0000-00002C000000}"/>
    <cellStyle name="Status" xfId="15" xr:uid="{00000000-0005-0000-0000-00002D000000}"/>
    <cellStyle name="Text" xfId="16" xr:uid="{00000000-0005-0000-0000-00002E000000}"/>
    <cellStyle name="Warning" xfId="1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1028700</xdr:colOff>
      <xdr:row>0</xdr:row>
      <xdr:rowOff>101600</xdr:rowOff>
    </xdr:from>
    <xdr:to>
      <xdr:col>6</xdr:col>
      <xdr:colOff>709167</xdr:colOff>
      <xdr:row>9</xdr:row>
      <xdr:rowOff>158973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83600" y="101600"/>
          <a:ext cx="2017267" cy="2025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ttps://leman-sur-mer.wixsite.com/2021" TargetMode="External"/><Relationship Id="rId2" Type="http://schemas.openxmlformats.org/officeDocument/2006/relationships/hyperlink" Target="mailto:leman-sur-mer@lsaviron.ch" TargetMode="External"/><Relationship Id="rId1" Type="http://schemas.openxmlformats.org/officeDocument/2006/relationships/hyperlink" Target="https://www.crewtimer.com/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topLeftCell="A8" workbookViewId="0">
      <selection activeCell="J17" sqref="J17"/>
    </sheetView>
  </sheetViews>
  <sheetFormatPr baseColWidth="10" defaultRowHeight="15" x14ac:dyDescent="0.2"/>
  <cols>
    <col min="1" max="1" width="19.33203125" style="1" customWidth="1"/>
    <col min="2" max="2" width="40" style="1" customWidth="1"/>
    <col min="3" max="3" width="18.1640625" style="1" customWidth="1"/>
    <col min="4" max="4" width="20.33203125" style="1" customWidth="1"/>
    <col min="5" max="6" width="15.33203125" style="1" customWidth="1"/>
    <col min="7" max="7" width="19.6640625" style="1" customWidth="1"/>
    <col min="8" max="8" width="14.33203125" style="1" customWidth="1"/>
    <col min="9" max="9" width="15.33203125" style="1" customWidth="1"/>
    <col min="10" max="10" width="14.6640625" customWidth="1"/>
    <col min="11" max="1026" width="11.5" customWidth="1"/>
  </cols>
  <sheetData>
    <row r="1" spans="1:10" ht="21" x14ac:dyDescent="0.2">
      <c r="B1" s="2" t="s">
        <v>0</v>
      </c>
    </row>
    <row r="2" spans="1:10" ht="21" x14ac:dyDescent="0.2">
      <c r="B2" s="3" t="s">
        <v>1</v>
      </c>
    </row>
    <row r="4" spans="1:10" ht="16" x14ac:dyDescent="0.2">
      <c r="A4" s="4"/>
      <c r="B4" s="18" t="s">
        <v>47</v>
      </c>
      <c r="C4" s="20" t="s">
        <v>20</v>
      </c>
    </row>
    <row r="6" spans="1:10" ht="22" customHeight="1" x14ac:dyDescent="0.2">
      <c r="A6" s="5" t="s">
        <v>2</v>
      </c>
      <c r="B6" s="5" t="s">
        <v>3</v>
      </c>
      <c r="C6" s="5" t="s">
        <v>4</v>
      </c>
      <c r="D6" s="17" t="s">
        <v>43</v>
      </c>
    </row>
    <row r="7" spans="1:10" ht="22" customHeight="1" x14ac:dyDescent="0.2">
      <c r="A7" s="6"/>
      <c r="B7" s="6"/>
      <c r="C7" s="6"/>
      <c r="D7" s="6"/>
    </row>
    <row r="9" spans="1:10" x14ac:dyDescent="0.2">
      <c r="A9" s="7"/>
      <c r="C9" s="8" t="s">
        <v>5</v>
      </c>
      <c r="D9" s="19" t="s">
        <v>6</v>
      </c>
    </row>
    <row r="10" spans="1:10" x14ac:dyDescent="0.2">
      <c r="C10"/>
      <c r="D10"/>
    </row>
    <row r="11" spans="1:10" x14ac:dyDescent="0.2">
      <c r="A11" s="28" t="s">
        <v>44</v>
      </c>
      <c r="B11" s="29"/>
      <c r="C11" s="8"/>
    </row>
    <row r="12" spans="1:10" x14ac:dyDescent="0.2">
      <c r="A12" s="28" t="s">
        <v>7</v>
      </c>
      <c r="B12" s="29"/>
      <c r="C12" s="26" t="s">
        <v>46</v>
      </c>
      <c r="D12" s="27" t="s">
        <v>56</v>
      </c>
    </row>
    <row r="13" spans="1:10" x14ac:dyDescent="0.2">
      <c r="A13" s="28" t="s">
        <v>8</v>
      </c>
      <c r="B13" s="29"/>
      <c r="C13" s="8"/>
    </row>
    <row r="14" spans="1:10" x14ac:dyDescent="0.2">
      <c r="A14" s="28" t="s">
        <v>9</v>
      </c>
      <c r="B14" s="29"/>
    </row>
    <row r="15" spans="1:10" ht="93" x14ac:dyDescent="0.2">
      <c r="A15" s="9" t="s">
        <v>10</v>
      </c>
      <c r="B15" s="9" t="s">
        <v>11</v>
      </c>
      <c r="C15" s="9" t="s">
        <v>55</v>
      </c>
      <c r="D15" s="10" t="s">
        <v>50</v>
      </c>
      <c r="E15" s="10" t="s">
        <v>12</v>
      </c>
      <c r="F15" s="10" t="s">
        <v>54</v>
      </c>
      <c r="G15" s="10" t="s">
        <v>51</v>
      </c>
      <c r="H15" s="11" t="s">
        <v>52</v>
      </c>
      <c r="I15" s="11" t="s">
        <v>42</v>
      </c>
      <c r="J15" s="11" t="s">
        <v>53</v>
      </c>
    </row>
    <row r="16" spans="1:10" ht="48" x14ac:dyDescent="0.2">
      <c r="A16" s="12" t="s">
        <v>21</v>
      </c>
      <c r="B16" s="13" t="s">
        <v>45</v>
      </c>
      <c r="C16" s="13"/>
      <c r="D16" s="14">
        <v>740</v>
      </c>
      <c r="E16" s="13" t="s">
        <v>13</v>
      </c>
      <c r="F16" s="13"/>
      <c r="G16" s="13" t="s">
        <v>14</v>
      </c>
      <c r="H16" s="6">
        <f>IFERROR(VLOOKUP(A16,Configuration!$B$5:$D$17,2,FALSE),"")</f>
        <v>80</v>
      </c>
      <c r="I16" s="13" t="s">
        <v>35</v>
      </c>
      <c r="J16" s="6">
        <v>100</v>
      </c>
    </row>
    <row r="17" spans="1:11" ht="32" x14ac:dyDescent="0.2">
      <c r="A17" s="12" t="s">
        <v>15</v>
      </c>
      <c r="B17" s="13"/>
      <c r="C17" s="13"/>
      <c r="D17" s="14"/>
      <c r="E17" s="13"/>
      <c r="F17" s="13"/>
      <c r="G17" s="13"/>
      <c r="H17" s="6" t="str">
        <f>IFERROR(VLOOKUP(A17,Configuration!$B$5:$D$17,2,FALSE),"")</f>
        <v/>
      </c>
      <c r="I17" s="13"/>
      <c r="J17" s="6" t="str">
        <f>IF(I17="oui",VLOOKUP(A17,Configuration!$B$5:$D$17,2,FALSE),"")</f>
        <v/>
      </c>
    </row>
    <row r="18" spans="1:11" ht="32" x14ac:dyDescent="0.2">
      <c r="A18" s="12" t="s">
        <v>15</v>
      </c>
      <c r="B18" s="13"/>
      <c r="C18" s="13"/>
      <c r="D18" s="14"/>
      <c r="E18" s="13"/>
      <c r="F18" s="13"/>
      <c r="G18" s="13"/>
      <c r="H18" s="6"/>
      <c r="I18" s="13"/>
      <c r="J18" s="6" t="str">
        <f>IF(I18="oui",VLOOKUP(A18,Configuration!$B$5:$D$17,2,FALSE),"")</f>
        <v/>
      </c>
    </row>
    <row r="19" spans="1:11" ht="32" x14ac:dyDescent="0.2">
      <c r="A19" s="12" t="s">
        <v>15</v>
      </c>
      <c r="B19" s="13"/>
      <c r="C19" s="13"/>
      <c r="D19" s="14"/>
      <c r="E19" s="13"/>
      <c r="F19" s="13"/>
      <c r="G19" s="13"/>
      <c r="H19" s="6" t="str">
        <f>IFERROR(VLOOKUP(A19,Configuration!$B$5:$D$17,2,FALSE),"")</f>
        <v/>
      </c>
      <c r="I19" s="13"/>
      <c r="J19" s="6" t="str">
        <f>IF(I19="oui",VLOOKUP(A19,Configuration!$B$5:$D$17,2,FALSE),"")</f>
        <v/>
      </c>
    </row>
    <row r="20" spans="1:11" ht="32" x14ac:dyDescent="0.2">
      <c r="A20" s="12" t="s">
        <v>15</v>
      </c>
      <c r="B20" s="13"/>
      <c r="C20" s="13"/>
      <c r="D20" s="14"/>
      <c r="E20" s="13"/>
      <c r="F20" s="13"/>
      <c r="G20" s="13"/>
      <c r="H20" s="6" t="str">
        <f>IFERROR(VLOOKUP(A20,Configuration!$B$5:$D$17,2,FALSE),"")</f>
        <v/>
      </c>
      <c r="I20" s="13"/>
      <c r="J20" s="6" t="str">
        <f>IF(I20="oui",VLOOKUP(A20,Configuration!$B$5:$D$17,2,FALSE),"")</f>
        <v/>
      </c>
    </row>
    <row r="21" spans="1:11" ht="32" x14ac:dyDescent="0.2">
      <c r="A21" s="12" t="s">
        <v>15</v>
      </c>
      <c r="B21" s="13"/>
      <c r="C21" s="13"/>
      <c r="D21" s="14"/>
      <c r="E21" s="13"/>
      <c r="F21" s="13"/>
      <c r="G21" s="13"/>
      <c r="H21" s="6" t="str">
        <f>IFERROR(VLOOKUP(A21,Configuration!$B$5:$D$17,2,FALSE),"")</f>
        <v/>
      </c>
      <c r="I21" s="13"/>
      <c r="J21" s="6" t="str">
        <f>IF(I21="oui",VLOOKUP(A21,Configuration!$B$5:$D$17,2,FALSE),"")</f>
        <v/>
      </c>
    </row>
    <row r="22" spans="1:11" ht="32" x14ac:dyDescent="0.2">
      <c r="A22" s="12" t="s">
        <v>15</v>
      </c>
      <c r="B22" s="13"/>
      <c r="C22" s="13"/>
      <c r="D22" s="14"/>
      <c r="E22" s="13"/>
      <c r="F22" s="13"/>
      <c r="G22" s="13"/>
      <c r="H22" s="6" t="str">
        <f>IFERROR(VLOOKUP(A22,Configuration!$B$5:$D$17,2,FALSE),"")</f>
        <v/>
      </c>
      <c r="I22" s="13"/>
      <c r="J22" s="6" t="str">
        <f>IF(I22="oui",VLOOKUP(A22,Configuration!$B$5:$D$17,2,FALSE),"")</f>
        <v/>
      </c>
    </row>
    <row r="23" spans="1:11" ht="32" x14ac:dyDescent="0.2">
      <c r="A23" s="12" t="s">
        <v>15</v>
      </c>
      <c r="B23" s="13"/>
      <c r="C23" s="13"/>
      <c r="D23" s="14"/>
      <c r="E23" s="13"/>
      <c r="F23" s="13"/>
      <c r="G23" s="13"/>
      <c r="H23" s="6" t="str">
        <f>IFERROR(VLOOKUP(A23,Configuration!$B$5:$D$17,2,FALSE),"")</f>
        <v/>
      </c>
      <c r="I23" s="13"/>
      <c r="J23" s="6" t="str">
        <f>IF(I23="oui",VLOOKUP(A23,Configuration!$B$5:$D$17,2,FALSE),"")</f>
        <v/>
      </c>
    </row>
    <row r="24" spans="1:11" ht="32" x14ac:dyDescent="0.2">
      <c r="A24" s="12" t="s">
        <v>15</v>
      </c>
      <c r="B24" s="13"/>
      <c r="C24" s="13"/>
      <c r="D24" s="14"/>
      <c r="E24" s="13"/>
      <c r="F24" s="13"/>
      <c r="G24" s="13"/>
      <c r="H24" s="6" t="str">
        <f>IFERROR(VLOOKUP(A24,Configuration!$B$5:$D$17,2,FALSE),"")</f>
        <v/>
      </c>
      <c r="I24" s="13"/>
      <c r="J24" s="6" t="str">
        <f>IF(I24="oui",VLOOKUP(A24,Configuration!$B$5:$D$17,2,FALSE),"")</f>
        <v/>
      </c>
    </row>
    <row r="25" spans="1:11" ht="32" x14ac:dyDescent="0.2">
      <c r="A25" s="12" t="s">
        <v>15</v>
      </c>
      <c r="B25" s="13"/>
      <c r="C25" s="13"/>
      <c r="D25" s="14"/>
      <c r="E25" s="13"/>
      <c r="F25" s="13"/>
      <c r="G25" s="13"/>
      <c r="H25" s="6" t="str">
        <f>IFERROR(VLOOKUP(A25,Configuration!$B$5:$D$17,2,FALSE),"")</f>
        <v/>
      </c>
      <c r="I25" s="13"/>
      <c r="J25" s="6" t="str">
        <f>IF(I25="oui",VLOOKUP(A25,Configuration!$B$5:$D$17,2,FALSE),"")</f>
        <v/>
      </c>
    </row>
    <row r="26" spans="1:11" x14ac:dyDescent="0.2">
      <c r="J26" s="1"/>
    </row>
    <row r="27" spans="1:11" x14ac:dyDescent="0.2">
      <c r="G27" s="21" t="s">
        <v>16</v>
      </c>
      <c r="H27" s="24">
        <f>SUM(H16:H25)</f>
        <v>80</v>
      </c>
      <c r="I27" s="24"/>
      <c r="J27" s="24">
        <f>SUM(J16:J25)</f>
        <v>100</v>
      </c>
      <c r="K27" s="17">
        <f>H27+J27</f>
        <v>180</v>
      </c>
    </row>
    <row r="29" spans="1:11" x14ac:dyDescent="0.2">
      <c r="A29" s="30"/>
      <c r="B29" s="31"/>
      <c r="C29" s="7"/>
    </row>
    <row r="30" spans="1:11" x14ac:dyDescent="0.2">
      <c r="A30" s="15"/>
      <c r="B30" s="7"/>
      <c r="C30" s="7"/>
    </row>
    <row r="31" spans="1:11" x14ac:dyDescent="0.2">
      <c r="B31" s="15"/>
    </row>
  </sheetData>
  <mergeCells count="1">
    <mergeCell ref="A29:B29"/>
  </mergeCells>
  <dataValidations count="3">
    <dataValidation type="list" allowBlank="1" showErrorMessage="1" sqref="A16" xr:uid="{00000000-0002-0000-0000-000000000000}">
      <formula1>"Choisissez dans le menu déroulant,U19W C4x+,U19W C2x,U19M C4x+,U19 MC2x+,W C4x+,W C2x+,W C1x,M C4x+,M C2x,M C1x,Mix C4x+,Mix C2x,Open"</formula1>
    </dataValidation>
    <dataValidation type="list" allowBlank="1" showErrorMessage="1" sqref="I16:I25 G16:G25" xr:uid="{00000000-0002-0000-0000-000001000000}">
      <formula1>"oui,non,"</formula1>
    </dataValidation>
    <dataValidation type="list" allowBlank="1" showErrorMessage="1" sqref="A17:A25" xr:uid="{00000000-0002-0000-0000-000002000000}">
      <formula1>"Choisissez dans le menu déroulant,U19W C4x+,U19W C2x,U19M C4x+,U19M C2x,W C4x+,W C2x,W C1x,M C4x+,M C2x,M C1x,Mix C4x+,Mix C2x,Open"</formula1>
    </dataValidation>
  </dataValidations>
  <hyperlinks>
    <hyperlink ref="D9" r:id="rId1" xr:uid="{00000000-0004-0000-0000-000000000000}"/>
    <hyperlink ref="C4" r:id="rId2" xr:uid="{00000000-0004-0000-0000-000001000000}"/>
    <hyperlink ref="D12" r:id="rId3" display="Décharge à signer par chaque participant·e (voir annexe 4, bientôt à télécharger sur www.lsaviron.ch)" xr:uid="{00000000-0004-0000-0000-000002000000}"/>
  </hyperlinks>
  <pageMargins left="0.49842519685039371" right="0.46102362204724412" top="0.56535433070866148" bottom="0.75" header="0.30000000000000004" footer="0.30000000000000004"/>
  <pageSetup paperSize="9" scale="96" orientation="landscape"/>
  <headerFooter alignWithMargins="0"/>
  <ignoredErrors>
    <ignoredError sqref="J18:J25 J17 H16 H17 H19:H25" emptyCellReference="1"/>
  </ignoredErrors>
  <drawing r:id="rId4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7"/>
  <sheetViews>
    <sheetView workbookViewId="0">
      <selection activeCell="F15" sqref="F15"/>
    </sheetView>
  </sheetViews>
  <sheetFormatPr baseColWidth="10" defaultRowHeight="15" x14ac:dyDescent="0.2"/>
  <cols>
    <col min="2" max="2" width="17.83203125" bestFit="1" customWidth="1"/>
    <col min="4" max="4" width="15.83203125" customWidth="1"/>
    <col min="6" max="6" width="16.5" customWidth="1"/>
  </cols>
  <sheetData>
    <row r="4" spans="1:6" x14ac:dyDescent="0.2">
      <c r="A4" s="25" t="s">
        <v>36</v>
      </c>
      <c r="B4" s="25" t="s">
        <v>41</v>
      </c>
      <c r="E4" s="25" t="s">
        <v>37</v>
      </c>
      <c r="F4" s="25" t="s">
        <v>48</v>
      </c>
    </row>
    <row r="5" spans="1:6" x14ac:dyDescent="0.2">
      <c r="A5" t="s">
        <v>22</v>
      </c>
      <c r="B5">
        <f>VLOOKUP(A5,Configuration!$B$5:$C$16,2,FALSE)</f>
        <v>80</v>
      </c>
      <c r="E5" t="s">
        <v>38</v>
      </c>
      <c r="F5">
        <f>VLOOKUP(E5,Configuration!$G$5:$H$7,2,FALSE)</f>
        <v>100</v>
      </c>
    </row>
    <row r="6" spans="1:6" x14ac:dyDescent="0.2">
      <c r="A6" t="s">
        <v>23</v>
      </c>
      <c r="B6">
        <f>VLOOKUP(A6,Configuration!$B$5:$C$16,2,FALSE)</f>
        <v>80</v>
      </c>
      <c r="E6" t="s">
        <v>39</v>
      </c>
      <c r="F6">
        <f>VLOOKUP(E6,Configuration!$G$5:$H$7,2,FALSE)</f>
        <v>60</v>
      </c>
    </row>
    <row r="7" spans="1:6" x14ac:dyDescent="0.2">
      <c r="A7" t="s">
        <v>24</v>
      </c>
      <c r="B7">
        <f>VLOOKUP(A7,Configuration!$B$5:$C$16,2,FALSE)</f>
        <v>40</v>
      </c>
      <c r="E7" t="s">
        <v>40</v>
      </c>
      <c r="F7">
        <f>VLOOKUP(E7,Configuration!$G$5:$H$7,2,FALSE)</f>
        <v>40</v>
      </c>
    </row>
    <row r="8" spans="1:6" x14ac:dyDescent="0.2">
      <c r="A8" t="s">
        <v>25</v>
      </c>
      <c r="B8">
        <f>VLOOKUP(A8,Configuration!$B$5:$C$16,2,FALSE)</f>
        <v>40</v>
      </c>
    </row>
    <row r="9" spans="1:6" x14ac:dyDescent="0.2">
      <c r="A9" t="s">
        <v>21</v>
      </c>
      <c r="B9">
        <f>VLOOKUP(A9,Configuration!$B$5:$C$16,2,FALSE)</f>
        <v>80</v>
      </c>
    </row>
    <row r="10" spans="1:6" x14ac:dyDescent="0.2">
      <c r="A10" t="s">
        <v>26</v>
      </c>
      <c r="B10">
        <f>VLOOKUP(A10,Configuration!$B$5:$C$16,2,FALSE)</f>
        <v>40</v>
      </c>
    </row>
    <row r="11" spans="1:6" x14ac:dyDescent="0.2">
      <c r="A11" t="s">
        <v>27</v>
      </c>
      <c r="B11">
        <f>VLOOKUP(A11,Configuration!$B$5:$C$16,2,FALSE)</f>
        <v>20</v>
      </c>
    </row>
    <row r="12" spans="1:6" x14ac:dyDescent="0.2">
      <c r="A12" t="s">
        <v>28</v>
      </c>
      <c r="B12">
        <f>VLOOKUP(A12,Configuration!$B$5:$C$16,2,FALSE)</f>
        <v>80</v>
      </c>
    </row>
    <row r="13" spans="1:6" x14ac:dyDescent="0.2">
      <c r="A13" t="s">
        <v>29</v>
      </c>
      <c r="B13">
        <f>VLOOKUP(A13,Configuration!$B$5:$C$16,2,FALSE)</f>
        <v>40</v>
      </c>
    </row>
    <row r="14" spans="1:6" x14ac:dyDescent="0.2">
      <c r="A14" t="s">
        <v>30</v>
      </c>
      <c r="B14">
        <f>VLOOKUP(A14,Configuration!$B$5:$C$16,2,FALSE)</f>
        <v>20</v>
      </c>
    </row>
    <row r="15" spans="1:6" x14ac:dyDescent="0.2">
      <c r="A15" t="s">
        <v>31</v>
      </c>
      <c r="B15">
        <f>VLOOKUP(A15,Configuration!$B$5:$C$16,2,FALSE)</f>
        <v>80</v>
      </c>
    </row>
    <row r="16" spans="1:6" x14ac:dyDescent="0.2">
      <c r="A16" t="s">
        <v>32</v>
      </c>
      <c r="B16">
        <f>VLOOKUP(A16,Configuration!$B$5:$C$16,2,FALSE)</f>
        <v>40</v>
      </c>
    </row>
    <row r="17" spans="1:2" x14ac:dyDescent="0.2">
      <c r="A17" t="s">
        <v>19</v>
      </c>
      <c r="B17" t="s">
        <v>49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19"/>
  <sheetViews>
    <sheetView workbookViewId="0">
      <selection activeCell="E14" sqref="E14"/>
    </sheetView>
  </sheetViews>
  <sheetFormatPr baseColWidth="10" defaultRowHeight="15" x14ac:dyDescent="0.2"/>
  <cols>
    <col min="1" max="3" width="12.1640625" customWidth="1"/>
  </cols>
  <sheetData>
    <row r="3" spans="2:8" x14ac:dyDescent="0.2">
      <c r="D3">
        <f>SEARCH(" C",B5)</f>
        <v>5</v>
      </c>
    </row>
    <row r="4" spans="2:8" x14ac:dyDescent="0.2">
      <c r="B4" s="16" t="s">
        <v>17</v>
      </c>
      <c r="C4" t="s">
        <v>18</v>
      </c>
      <c r="D4" t="s">
        <v>33</v>
      </c>
      <c r="H4" t="s">
        <v>33</v>
      </c>
    </row>
    <row r="5" spans="2:8" x14ac:dyDescent="0.2">
      <c r="B5" t="s">
        <v>22</v>
      </c>
      <c r="C5">
        <f>4*$C$19</f>
        <v>80</v>
      </c>
      <c r="D5">
        <f>VLOOKUP(RIGHT(B5,LEN(B5)-SEARCH(" C",B5)),$G$5:$H$7,2,FALSE)</f>
        <v>100</v>
      </c>
      <c r="G5" t="s">
        <v>38</v>
      </c>
      <c r="H5">
        <v>100</v>
      </c>
    </row>
    <row r="6" spans="2:8" x14ac:dyDescent="0.2">
      <c r="B6" t="s">
        <v>23</v>
      </c>
      <c r="C6">
        <f>4*$C$19</f>
        <v>80</v>
      </c>
      <c r="D6">
        <f t="shared" ref="D6:D16" si="0">VLOOKUP(RIGHT(B6,LEN(B6)-SEARCH(" C",B6)),$G$5:$H$7,2,FALSE)</f>
        <v>100</v>
      </c>
      <c r="F6" s="22"/>
      <c r="G6" t="s">
        <v>39</v>
      </c>
      <c r="H6">
        <v>60</v>
      </c>
    </row>
    <row r="7" spans="2:8" x14ac:dyDescent="0.2">
      <c r="B7" t="s">
        <v>24</v>
      </c>
      <c r="C7">
        <f>2*$C$19</f>
        <v>40</v>
      </c>
      <c r="D7">
        <f t="shared" si="0"/>
        <v>60</v>
      </c>
      <c r="F7" s="22"/>
      <c r="G7" t="s">
        <v>40</v>
      </c>
      <c r="H7">
        <v>40</v>
      </c>
    </row>
    <row r="8" spans="2:8" x14ac:dyDescent="0.2">
      <c r="B8" t="s">
        <v>25</v>
      </c>
      <c r="C8">
        <f>2*$C$19</f>
        <v>40</v>
      </c>
      <c r="D8">
        <f t="shared" si="0"/>
        <v>60</v>
      </c>
      <c r="F8" s="23"/>
    </row>
    <row r="9" spans="2:8" x14ac:dyDescent="0.2">
      <c r="B9" t="s">
        <v>21</v>
      </c>
      <c r="C9">
        <f>4*$C$19</f>
        <v>80</v>
      </c>
      <c r="D9">
        <f t="shared" si="0"/>
        <v>100</v>
      </c>
    </row>
    <row r="10" spans="2:8" x14ac:dyDescent="0.2">
      <c r="B10" t="s">
        <v>26</v>
      </c>
      <c r="C10">
        <f>2*$C$19</f>
        <v>40</v>
      </c>
      <c r="D10">
        <f t="shared" si="0"/>
        <v>60</v>
      </c>
    </row>
    <row r="11" spans="2:8" x14ac:dyDescent="0.2">
      <c r="B11" t="s">
        <v>27</v>
      </c>
      <c r="C11">
        <f>1*$C$19</f>
        <v>20</v>
      </c>
      <c r="D11">
        <f t="shared" si="0"/>
        <v>40</v>
      </c>
    </row>
    <row r="12" spans="2:8" x14ac:dyDescent="0.2">
      <c r="B12" t="s">
        <v>28</v>
      </c>
      <c r="C12">
        <f>4*$C$19</f>
        <v>80</v>
      </c>
      <c r="D12">
        <f t="shared" si="0"/>
        <v>100</v>
      </c>
    </row>
    <row r="13" spans="2:8" x14ac:dyDescent="0.2">
      <c r="B13" t="s">
        <v>29</v>
      </c>
      <c r="C13">
        <f>2*$C$19</f>
        <v>40</v>
      </c>
      <c r="D13">
        <f t="shared" si="0"/>
        <v>60</v>
      </c>
    </row>
    <row r="14" spans="2:8" x14ac:dyDescent="0.2">
      <c r="B14" t="s">
        <v>30</v>
      </c>
      <c r="C14">
        <f>1*$C$19</f>
        <v>20</v>
      </c>
      <c r="D14">
        <f t="shared" si="0"/>
        <v>40</v>
      </c>
    </row>
    <row r="15" spans="2:8" x14ac:dyDescent="0.2">
      <c r="B15" t="s">
        <v>31</v>
      </c>
      <c r="C15">
        <f>4*$C$19</f>
        <v>80</v>
      </c>
      <c r="D15">
        <f t="shared" si="0"/>
        <v>100</v>
      </c>
    </row>
    <row r="16" spans="2:8" x14ac:dyDescent="0.2">
      <c r="B16" t="s">
        <v>32</v>
      </c>
      <c r="C16">
        <f>2*$C$19</f>
        <v>40</v>
      </c>
      <c r="D16">
        <f t="shared" si="0"/>
        <v>60</v>
      </c>
    </row>
    <row r="17" spans="2:4" x14ac:dyDescent="0.2">
      <c r="B17" t="s">
        <v>19</v>
      </c>
    </row>
    <row r="19" spans="2:4" x14ac:dyDescent="0.2">
      <c r="B19" t="s">
        <v>34</v>
      </c>
      <c r="C19">
        <v>20</v>
      </c>
    </row>
  </sheetData>
  <pageMargins left="0" right="0" top="0.39370078740157483" bottom="0.39370078740157483" header="0" footer="0"/>
  <pageSetup paperSize="9" orientation="portrait" horizontalDpi="4294967292" verticalDpi="4294967292"/>
  <headerFooter>
    <oddHeader>&amp;C&amp;A</oddHeader>
    <oddFooter>&amp;CPage &amp;P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74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 d'inscription</vt:lpstr>
      <vt:lpstr>Tarifs</vt:lpstr>
      <vt:lpstr>Configuration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Parquic</dc:creator>
  <cp:lastModifiedBy>Utilisateur Microsoft Office</cp:lastModifiedBy>
  <cp:revision>15</cp:revision>
  <cp:lastPrinted>2021-08-11T12:58:22Z</cp:lastPrinted>
  <dcterms:created xsi:type="dcterms:W3CDTF">2021-08-10T20:34:05Z</dcterms:created>
  <dcterms:modified xsi:type="dcterms:W3CDTF">2021-09-01T20:03:11Z</dcterms:modified>
</cp:coreProperties>
</file>